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1D42F78D-AF0D-4FFE-8591-BA4160B6A6F2}" xr6:coauthVersionLast="47" xr6:coauthVersionMax="47" xr10:uidLastSave="{00000000-0000-0000-0000-000000000000}"/>
  <bookViews>
    <workbookView xWindow="-108" yWindow="-108" windowWidth="23256" windowHeight="12456" tabRatio="628" xr2:uid="{FCFC00AA-8F7A-4D21-AA6D-BE5DB7CEF041}"/>
  </bookViews>
  <sheets>
    <sheet name="Controle de Dívida" sheetId="1" r:id="rId1"/>
    <sheet name="Acompanhamento" sheetId="2" r:id="rId2"/>
    <sheet name="Apoie" sheetId="3" r:id="rId3"/>
  </sheets>
  <definedNames>
    <definedName name="tabela">Acompanhamento!$I$1</definedName>
    <definedName name="taxa">'Controle de Dívida'!$H$1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C22" i="1"/>
  <c r="B7" i="2"/>
  <c r="B9" i="2"/>
  <c r="C9" i="2"/>
  <c r="E9" i="2" s="1"/>
  <c r="H9" i="2" s="1"/>
  <c r="C29" i="2" s="1"/>
  <c r="B10" i="2"/>
  <c r="C10" i="2"/>
  <c r="E10" i="2" s="1"/>
  <c r="H10" i="2" s="1"/>
  <c r="C30" i="2" s="1"/>
  <c r="B11" i="2"/>
  <c r="C11" i="2"/>
  <c r="F11" i="2" s="1"/>
  <c r="B12" i="2"/>
  <c r="C12" i="2"/>
  <c r="E12" i="2" s="1"/>
  <c r="H12" i="2" s="1"/>
  <c r="C32" i="2" s="1"/>
  <c r="B13" i="2"/>
  <c r="C13" i="2"/>
  <c r="F13" i="2" s="1"/>
  <c r="B14" i="2"/>
  <c r="C14" i="2"/>
  <c r="F14" i="2" s="1"/>
  <c r="B15" i="2"/>
  <c r="C15" i="2"/>
  <c r="E15" i="2" s="1"/>
  <c r="H15" i="2" s="1"/>
  <c r="C35" i="2" s="1"/>
  <c r="B16" i="2"/>
  <c r="C16" i="2"/>
  <c r="F16" i="2" s="1"/>
  <c r="B17" i="2"/>
  <c r="C17" i="2"/>
  <c r="I17" i="2" s="1"/>
  <c r="B18" i="2"/>
  <c r="C18" i="2"/>
  <c r="E18" i="2" s="1"/>
  <c r="H18" i="2" s="1"/>
  <c r="C38" i="2" s="1"/>
  <c r="A9" i="2"/>
  <c r="A10" i="2"/>
  <c r="A11" i="2"/>
  <c r="A12" i="2"/>
  <c r="A13" i="2"/>
  <c r="A14" i="2"/>
  <c r="A15" i="2"/>
  <c r="A16" i="2"/>
  <c r="A17" i="2"/>
  <c r="A37" i="2" s="1"/>
  <c r="A18" i="2"/>
  <c r="F9" i="2"/>
  <c r="G9" i="2"/>
  <c r="I9" i="2"/>
  <c r="G10" i="2"/>
  <c r="B30" i="2" s="1"/>
  <c r="G11" i="2"/>
  <c r="B31" i="2" s="1"/>
  <c r="G12" i="2"/>
  <c r="B32" i="2" s="1"/>
  <c r="G13" i="2"/>
  <c r="B33" i="2" s="1"/>
  <c r="I13" i="2"/>
  <c r="G14" i="2"/>
  <c r="B34" i="2" s="1"/>
  <c r="I14" i="2"/>
  <c r="G15" i="2"/>
  <c r="B35" i="2" s="1"/>
  <c r="G16" i="2"/>
  <c r="B36" i="2" s="1"/>
  <c r="E17" i="2"/>
  <c r="H17" i="2" s="1"/>
  <c r="C37" i="2" s="1"/>
  <c r="F17" i="2"/>
  <c r="G17" i="2"/>
  <c r="B37" i="2" s="1"/>
  <c r="F18" i="2"/>
  <c r="G18" i="2"/>
  <c r="B38" i="2" s="1"/>
  <c r="I18" i="2"/>
  <c r="B29" i="2"/>
  <c r="H9" i="1"/>
  <c r="H10" i="1"/>
  <c r="H11" i="1"/>
  <c r="H12" i="1"/>
  <c r="H13" i="1"/>
  <c r="H14" i="1"/>
  <c r="H15" i="1"/>
  <c r="H16" i="1"/>
  <c r="H17" i="1"/>
  <c r="H18" i="1"/>
  <c r="G9" i="1"/>
  <c r="G10" i="1"/>
  <c r="G11" i="1"/>
  <c r="G12" i="1"/>
  <c r="G13" i="1"/>
  <c r="G14" i="1"/>
  <c r="G15" i="1"/>
  <c r="G16" i="1"/>
  <c r="G17" i="1"/>
  <c r="G18" i="1"/>
  <c r="F9" i="1"/>
  <c r="F10" i="1"/>
  <c r="F11" i="1"/>
  <c r="F12" i="1"/>
  <c r="F13" i="1"/>
  <c r="F14" i="1"/>
  <c r="F15" i="1"/>
  <c r="F16" i="1"/>
  <c r="F17" i="1"/>
  <c r="F18" i="1"/>
  <c r="C25" i="1"/>
  <c r="D19" i="2"/>
  <c r="C8" i="2"/>
  <c r="E8" i="2" s="1"/>
  <c r="B8" i="2"/>
  <c r="A8" i="2"/>
  <c r="C7" i="2"/>
  <c r="E7" i="2" s="1"/>
  <c r="A7" i="2"/>
  <c r="C6" i="2"/>
  <c r="F6" i="2" s="1"/>
  <c r="B6" i="2"/>
  <c r="A6" i="2"/>
  <c r="C5" i="2"/>
  <c r="F5" i="2" s="1"/>
  <c r="B5" i="2"/>
  <c r="A5" i="2"/>
  <c r="C4" i="2"/>
  <c r="B4" i="2"/>
  <c r="A4" i="2"/>
  <c r="F8" i="1"/>
  <c r="G8" i="1" s="1"/>
  <c r="H8" i="1" s="1"/>
  <c r="F7" i="1"/>
  <c r="G7" i="1" s="1"/>
  <c r="H7" i="1" s="1"/>
  <c r="F6" i="1"/>
  <c r="G6" i="1" s="1"/>
  <c r="H6" i="1" s="1"/>
  <c r="F5" i="1"/>
  <c r="G5" i="1" s="1"/>
  <c r="H5" i="1" s="1"/>
  <c r="F4" i="1"/>
  <c r="G4" i="2" s="1"/>
  <c r="A35" i="2" l="1"/>
  <c r="A33" i="2"/>
  <c r="A29" i="2"/>
  <c r="A38" i="2"/>
  <c r="A30" i="2"/>
  <c r="A34" i="2"/>
  <c r="I15" i="2"/>
  <c r="E13" i="2"/>
  <c r="H13" i="2" s="1"/>
  <c r="C33" i="2" s="1"/>
  <c r="F15" i="2"/>
  <c r="I11" i="2"/>
  <c r="A31" i="2"/>
  <c r="A36" i="2"/>
  <c r="E11" i="2"/>
  <c r="H11" i="2" s="1"/>
  <c r="C31" i="2" s="1"/>
  <c r="E16" i="2"/>
  <c r="H16" i="2" s="1"/>
  <c r="C36" i="2" s="1"/>
  <c r="A32" i="2"/>
  <c r="I12" i="2"/>
  <c r="I16" i="2"/>
  <c r="F12" i="2"/>
  <c r="E14" i="2"/>
  <c r="H14" i="2" s="1"/>
  <c r="C34" i="2" s="1"/>
  <c r="I10" i="2"/>
  <c r="F10" i="2"/>
  <c r="A28" i="2"/>
  <c r="A25" i="2"/>
  <c r="A26" i="2"/>
  <c r="A24" i="2"/>
  <c r="A27" i="2"/>
  <c r="H7" i="2"/>
  <c r="C27" i="2" s="1"/>
  <c r="E5" i="2"/>
  <c r="H5" i="2" s="1"/>
  <c r="C25" i="2" s="1"/>
  <c r="G5" i="2"/>
  <c r="B25" i="2" s="1"/>
  <c r="H8" i="2"/>
  <c r="C28" i="2" s="1"/>
  <c r="C19" i="2"/>
  <c r="F19" i="2" s="1"/>
  <c r="B24" i="2"/>
  <c r="G4" i="1"/>
  <c r="G6" i="2"/>
  <c r="B26" i="2" s="1"/>
  <c r="G8" i="2"/>
  <c r="B28" i="2" s="1"/>
  <c r="I4" i="2"/>
  <c r="I5" i="2"/>
  <c r="I6" i="2"/>
  <c r="I7" i="2"/>
  <c r="I8" i="2"/>
  <c r="E4" i="2"/>
  <c r="F4" i="2"/>
  <c r="F7" i="2"/>
  <c r="F8" i="2"/>
  <c r="E6" i="2"/>
  <c r="H6" i="2" s="1"/>
  <c r="C26" i="2" s="1"/>
  <c r="G7" i="2"/>
  <c r="B27" i="2" s="1"/>
  <c r="H4" i="1" l="1"/>
  <c r="C26" i="1" s="1"/>
  <c r="G19" i="2"/>
  <c r="F23" i="2" s="1"/>
  <c r="H4" i="2"/>
  <c r="E19" i="2"/>
  <c r="H19" i="2" l="1"/>
  <c r="F24" i="2" s="1"/>
  <c r="C24" i="2"/>
</calcChain>
</file>

<file path=xl/sharedStrings.xml><?xml version="1.0" encoding="utf-8"?>
<sst xmlns="http://schemas.openxmlformats.org/spreadsheetml/2006/main" count="62" uniqueCount="57">
  <si>
    <t>CONTROLE DE DÍVIDAS</t>
  </si>
  <si>
    <t>Dívida</t>
  </si>
  <si>
    <t>Credor</t>
  </si>
  <si>
    <t>Valor do Empréstimo</t>
  </si>
  <si>
    <t>Juros Mensal (%)</t>
  </si>
  <si>
    <t>Nº Parcelas</t>
  </si>
  <si>
    <t>Valor da Parcela</t>
  </si>
  <si>
    <t>Dívida Total</t>
  </si>
  <si>
    <t>Juros Total (R$)</t>
  </si>
  <si>
    <t>Dívida 1</t>
  </si>
  <si>
    <t>Banco A</t>
  </si>
  <si>
    <t>Dívida 2</t>
  </si>
  <si>
    <t>Banco B</t>
  </si>
  <si>
    <t>Dívida 3</t>
  </si>
  <si>
    <t>Financeira C</t>
  </si>
  <si>
    <t>Dívida 4</t>
  </si>
  <si>
    <t>Dívida 5</t>
  </si>
  <si>
    <t>RESUMO</t>
  </si>
  <si>
    <t>Total Emprestado</t>
  </si>
  <si>
    <t>Total Dívida (com juros)</t>
  </si>
  <si>
    <t>Total de Juros Pagos</t>
  </si>
  <si>
    <t>Quantidade de Dívidas Ativas</t>
  </si>
  <si>
    <t>% Juros sobre Empréstimo</t>
  </si>
  <si>
    <t>ACOMPANHAMENTO DE PARCELAS</t>
  </si>
  <si>
    <t>Parcelas Pagas</t>
  </si>
  <si>
    <t>Parcelas Restantes</t>
  </si>
  <si>
    <t>% Pago</t>
  </si>
  <si>
    <t>Valor Pago (R$)</t>
  </si>
  <si>
    <t>Valor Restante (R$)</t>
  </si>
  <si>
    <t>Status</t>
  </si>
  <si>
    <t>TOTAIS</t>
  </si>
  <si>
    <t>DADOS PARA GRÁFICOS</t>
  </si>
  <si>
    <t>Pago (R$)</t>
  </si>
  <si>
    <t>Restante (R$)</t>
  </si>
  <si>
    <t>Situação</t>
  </si>
  <si>
    <t>Valor (R$)</t>
  </si>
  <si>
    <t>Total Pago</t>
  </si>
  <si>
    <t>Total Restante</t>
  </si>
  <si>
    <t>Só um resumo rápido de como aproveitar ao máximo:</t>
  </si>
  <si>
    <r>
      <t>Controle de Dívida</t>
    </r>
    <r>
      <rPr>
        <sz val="16"/>
        <color rgb="FF141413"/>
        <rFont val="Georgia"/>
        <family val="1"/>
      </rPr>
      <t> → Cadastre suas dívidas (valor, juros, parcelas)</t>
    </r>
  </si>
  <si>
    <r>
      <t>Acompanhamento</t>
    </r>
    <r>
      <rPr>
        <sz val="16"/>
        <color rgb="FF141413"/>
        <rFont val="Georgia"/>
        <family val="1"/>
      </rPr>
      <t> → Atualize só as </t>
    </r>
    <r>
      <rPr>
        <sz val="16"/>
        <color rgb="FF141413"/>
        <rFont val="Georgia"/>
        <family val="1"/>
      </rPr>
      <t>parcelas pagas</t>
    </r>
    <r>
      <rPr>
        <sz val="16"/>
        <color rgb="FF141413"/>
        <rFont val="Georgia"/>
        <family val="1"/>
      </rPr>
      <t> e acompanhe tudo visualmente</t>
    </r>
  </si>
  <si>
    <t>Eu não posso pedir um pix para quem está individado(a)</t>
  </si>
  <si>
    <t>planilha@tudoexcel.com.br</t>
  </si>
  <si>
    <t>Qualquer valor. Mas, só depois que você pagar todas as suas vídidas, ok?</t>
  </si>
  <si>
    <t>No entanto, se isso está superando o controle de suas dívidas a chave PIX é:</t>
  </si>
  <si>
    <t>Dívida 6</t>
  </si>
  <si>
    <t>Dívida 7</t>
  </si>
  <si>
    <t>Dívida 8</t>
  </si>
  <si>
    <t>Dívida 9</t>
  </si>
  <si>
    <t>Dívida 10</t>
  </si>
  <si>
    <t>Dívida 11</t>
  </si>
  <si>
    <t>Dívida 12</t>
  </si>
  <si>
    <t>Dívida 13</t>
  </si>
  <si>
    <t>Dívida 14</t>
  </si>
  <si>
    <t>Dívida 15</t>
  </si>
  <si>
    <t>Digite Nesta Coluna</t>
  </si>
  <si>
    <t>Tudo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</si>
</sst>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164" formatCode="\R&quot;R$&quot;\ #,##0.00"/>
    <numFmt numFmtId="165" formatCode="0.0%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rgb="FFFFFFFF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6"/>
      <color rgb="FF141413"/>
      <name val="Georgia"/>
      <family val="1"/>
    </font>
    <font>
      <sz val="16"/>
      <color rgb="FF141413"/>
      <name val="Georgia"/>
      <family val="1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20"/>
      <color rgb="FF3333FF"/>
      <name val="Aptos Narrow"/>
      <family val="2"/>
      <scheme val="minor"/>
    </font>
    <font>
      <b/>
      <sz val="18"/>
      <color rgb="FFFFFF00"/>
      <name val="Aptos Narrow"/>
      <family val="2"/>
      <scheme val="minor"/>
    </font>
    <font>
      <b/>
      <sz val="16"/>
      <color rgb="FFFFFF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59">
    <xf numFmtId="0" fontId="0" fillId="0" borderId="0" xfId="0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4" fillId="5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protection locked="0" hidden="1"/>
    </xf>
    <xf numFmtId="0" fontId="0" fillId="7" borderId="0" xfId="0" applyFill="1" applyProtection="1">
      <protection locked="0" hidden="1"/>
    </xf>
    <xf numFmtId="0" fontId="0" fillId="0" borderId="0" xfId="0" applyProtection="1">
      <protection locked="0" hidden="1"/>
    </xf>
    <xf numFmtId="0" fontId="4" fillId="9" borderId="2" xfId="0" applyFont="1" applyFill="1" applyBorder="1" applyAlignment="1" applyProtection="1">
      <alignment horizontal="center" vertical="center"/>
      <protection locked="0" hidden="1"/>
    </xf>
    <xf numFmtId="0" fontId="7" fillId="0" borderId="2" xfId="0" applyFont="1" applyFill="1" applyBorder="1" applyAlignment="1" applyProtection="1">
      <alignment horizontal="center"/>
      <protection locked="0" hidden="1"/>
    </xf>
    <xf numFmtId="44" fontId="7" fillId="0" borderId="2" xfId="2" applyFont="1" applyFill="1" applyBorder="1" applyAlignment="1" applyProtection="1">
      <alignment horizontal="center"/>
      <protection locked="0" hidden="1"/>
    </xf>
    <xf numFmtId="10" fontId="7" fillId="0" borderId="2" xfId="0" applyNumberFormat="1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5" fillId="2" borderId="2" xfId="0" applyFont="1" applyFill="1" applyBorder="1" applyAlignment="1" applyProtection="1">
      <alignment horizontal="center"/>
      <protection locked="0" hidden="1"/>
    </xf>
    <xf numFmtId="0" fontId="5" fillId="2" borderId="0" xfId="0" applyFont="1" applyFill="1" applyAlignment="1" applyProtection="1">
      <alignment horizontal="center"/>
      <protection locked="0" hidden="1"/>
    </xf>
    <xf numFmtId="0" fontId="1" fillId="4" borderId="3" xfId="0" applyFont="1" applyFill="1" applyBorder="1" applyAlignment="1" applyProtection="1">
      <alignment horizontal="left"/>
      <protection locked="0" hidden="1"/>
    </xf>
    <xf numFmtId="0" fontId="1" fillId="4" borderId="1" xfId="0" applyFont="1" applyFill="1" applyBorder="1" applyAlignment="1" applyProtection="1">
      <alignment horizontal="left"/>
      <protection locked="0" hidden="1"/>
    </xf>
    <xf numFmtId="44" fontId="1" fillId="4" borderId="2" xfId="2" applyFont="1" applyFill="1" applyBorder="1" applyAlignment="1" applyProtection="1">
      <alignment horizontal="center"/>
      <protection locked="0" hidden="1"/>
    </xf>
    <xf numFmtId="0" fontId="0" fillId="8" borderId="0" xfId="0" applyFill="1" applyProtection="1"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1" xfId="0" applyFont="1" applyBorder="1" applyAlignment="1" applyProtection="1">
      <alignment horizontal="left"/>
      <protection locked="0" hidden="1"/>
    </xf>
    <xf numFmtId="44" fontId="1" fillId="0" borderId="2" xfId="2" applyFont="1" applyBorder="1" applyAlignment="1" applyProtection="1">
      <alignment horizontal="center"/>
      <protection locked="0" hidden="1"/>
    </xf>
    <xf numFmtId="44" fontId="6" fillId="4" borderId="2" xfId="2" applyFont="1" applyFill="1" applyBorder="1" applyAlignment="1" applyProtection="1">
      <alignment horizontal="center"/>
      <protection locked="0" hidden="1"/>
    </xf>
    <xf numFmtId="0" fontId="1" fillId="0" borderId="2" xfId="0" applyFont="1" applyBorder="1" applyAlignment="1" applyProtection="1">
      <alignment horizontal="center"/>
      <protection locked="0" hidden="1"/>
    </xf>
    <xf numFmtId="10" fontId="6" fillId="4" borderId="2" xfId="0" applyNumberFormat="1" applyFont="1" applyFill="1" applyBorder="1" applyAlignment="1" applyProtection="1">
      <alignment horizontal="center"/>
      <protection locked="0" hidden="1"/>
    </xf>
    <xf numFmtId="0" fontId="3" fillId="2" borderId="0" xfId="0" applyFont="1" applyFill="1" applyAlignment="1" applyProtection="1">
      <protection hidden="1"/>
    </xf>
    <xf numFmtId="0" fontId="0" fillId="0" borderId="0" xfId="0" applyProtection="1"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44" fontId="0" fillId="6" borderId="2" xfId="2" applyFont="1" applyFill="1" applyBorder="1" applyAlignment="1" applyProtection="1">
      <alignment horizontal="center"/>
      <protection hidden="1"/>
    </xf>
    <xf numFmtId="0" fontId="15" fillId="2" borderId="0" xfId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/>
    <xf numFmtId="0" fontId="16" fillId="2" borderId="0" xfId="1" applyFont="1" applyFill="1" applyAlignment="1" applyProtection="1">
      <alignment horizontal="center" vertical="center"/>
    </xf>
    <xf numFmtId="0" fontId="0" fillId="7" borderId="0" xfId="0" applyFill="1" applyProtection="1"/>
    <xf numFmtId="0" fontId="0" fillId="0" borderId="0" xfId="0" applyProtection="1"/>
    <xf numFmtId="0" fontId="13" fillId="6" borderId="0" xfId="0" applyFont="1" applyFill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9" borderId="2" xfId="0" applyFont="1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165" fontId="0" fillId="6" borderId="2" xfId="0" applyNumberFormat="1" applyFill="1" applyBorder="1" applyAlignment="1" applyProtection="1">
      <alignment horizontal="center"/>
    </xf>
    <xf numFmtId="44" fontId="0" fillId="6" borderId="2" xfId="2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0" fillId="2" borderId="2" xfId="0" applyFill="1" applyBorder="1" applyProtection="1"/>
    <xf numFmtId="165" fontId="4" fillId="2" borderId="2" xfId="0" applyNumberFormat="1" applyFont="1" applyFill="1" applyBorder="1" applyAlignment="1" applyProtection="1">
      <alignment horizontal="center"/>
    </xf>
    <xf numFmtId="164" fontId="4" fillId="2" borderId="2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44" fontId="0" fillId="4" borderId="2" xfId="2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44" fontId="0" fillId="0" borderId="2" xfId="2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0" fillId="6" borderId="0" xfId="0" applyFill="1" applyAlignment="1" applyProtection="1">
      <alignment horizontal="center"/>
    </xf>
    <xf numFmtId="164" fontId="0" fillId="6" borderId="0" xfId="0" applyNumberFormat="1" applyFill="1" applyAlignment="1" applyProtection="1">
      <alignment horizontal="center"/>
    </xf>
  </cellXfs>
  <cellStyles count="3">
    <cellStyle name="Hiperlink" xfId="1" builtinId="8"/>
    <cellStyle name="Moeda" xfId="2" builtinId="4"/>
    <cellStyle name="Normal" xfId="0" builtinId="0"/>
  </cellStyles>
  <dxfs count="3">
    <dxf>
      <font>
        <color rgb="FF9C0006"/>
      </font>
      <fill>
        <patternFill patternType="solid">
          <fgColor indexed="64"/>
          <bgColor rgb="FFFFC7CE"/>
        </patternFill>
      </fill>
    </dxf>
    <dxf>
      <font>
        <color rgb="FF9C6500"/>
      </font>
      <fill>
        <patternFill patternType="solid">
          <fgColor indexed="64"/>
          <bgColor rgb="FFFFEB9C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</dxfs>
  <tableStyles count="1" defaultTableStyle="TableStyleMedium2" defaultPivotStyle="PivotStyleLight16">
    <tableStyle name="Invisible" pivot="0" table="0" count="0" xr9:uid="{0FE7C3F2-05D0-40A4-9F34-988E028D2B5E}"/>
  </tableStyles>
  <colors>
    <mruColors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Pago vs Restante por Dívida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Acompanhamento!$B$23</c:f>
              <c:strCache>
                <c:ptCount val="1"/>
                <c:pt idx="0">
                  <c:v>Pago (R$)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Acompanhamento!$A$24:$A$28</c:f>
              <c:strCache>
                <c:ptCount val="5"/>
                <c:pt idx="0">
                  <c:v>Dívida 1 - Banco A</c:v>
                </c:pt>
                <c:pt idx="1">
                  <c:v>Dívida 2 - Banco B</c:v>
                </c:pt>
                <c:pt idx="2">
                  <c:v>Dívida 3 - Financeira C</c:v>
                </c:pt>
                <c:pt idx="3">
                  <c:v>Dívida 4</c:v>
                </c:pt>
                <c:pt idx="4">
                  <c:v>Dívida 5</c:v>
                </c:pt>
              </c:strCache>
            </c:strRef>
          </c:cat>
          <c:val>
            <c:numRef>
              <c:f>Acompanhamento!$B$24:$B$28</c:f>
              <c:numCache>
                <c:formatCode>_("R$"* #,##0.00_);_("R$"* \(#,##0.00\);_("R$"* "-"??_);_(@_)</c:formatCode>
                <c:ptCount val="5"/>
                <c:pt idx="0">
                  <c:v>3782.3838649180598</c:v>
                </c:pt>
                <c:pt idx="1">
                  <c:v>12481.025492377275</c:v>
                </c:pt>
                <c:pt idx="2">
                  <c:v>1876.6820866531793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8-431D-98F3-2B8EB55E3F25}"/>
            </c:ext>
          </c:extLst>
        </c:ser>
        <c:ser>
          <c:idx val="1"/>
          <c:order val="1"/>
          <c:tx>
            <c:strRef>
              <c:f>Acompanhamento!$C$23</c:f>
              <c:strCache>
                <c:ptCount val="1"/>
                <c:pt idx="0">
                  <c:v>Restante (R$)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Acompanhamento!$A$24:$A$28</c:f>
              <c:strCache>
                <c:ptCount val="5"/>
                <c:pt idx="0">
                  <c:v>Dívida 1 - Banco A</c:v>
                </c:pt>
                <c:pt idx="1">
                  <c:v>Dívida 2 - Banco B</c:v>
                </c:pt>
                <c:pt idx="2">
                  <c:v>Dívida 3 - Financeira C</c:v>
                </c:pt>
                <c:pt idx="3">
                  <c:v>Dívida 4</c:v>
                </c:pt>
                <c:pt idx="4">
                  <c:v>Dívida 5</c:v>
                </c:pt>
              </c:strCache>
            </c:strRef>
          </c:cat>
          <c:val>
            <c:numRef>
              <c:f>Acompanhamento!$C$24:$C$28</c:f>
              <c:numCache>
                <c:formatCode>_("R$"* #,##0.00_);_("R$"* \(#,##0.00\);_("R$"* "-"??_);_(@_)</c:formatCode>
                <c:ptCount val="5"/>
                <c:pt idx="0">
                  <c:v>7564.7677298361195</c:v>
                </c:pt>
                <c:pt idx="1">
                  <c:v>17473.435689328187</c:v>
                </c:pt>
                <c:pt idx="2">
                  <c:v>3753.3641733063587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8-431D-98F3-2B8EB55E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600447"/>
        <c:axId val="162610047"/>
      </c:barChart>
      <c:catAx>
        <c:axId val="162600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610047"/>
        <c:crosses val="autoZero"/>
        <c:auto val="1"/>
        <c:lblAlgn val="ctr"/>
        <c:lblOffset val="100"/>
        <c:noMultiLvlLbl val="0"/>
      </c:catAx>
      <c:valAx>
        <c:axId val="16261004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16260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Progresso Geral das Dívidas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Acompanhamento!$F$22</c:f>
              <c:strCache>
                <c:ptCount val="1"/>
                <c:pt idx="0">
                  <c:v>Valor (R$)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36-4784-A4A5-38A145CE63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36-4784-A4A5-38A145CE63E4}"/>
              </c:ext>
            </c:extLst>
          </c:dPt>
          <c:cat>
            <c:strRef>
              <c:f>Acompanhamento!$E$23:$E$24</c:f>
              <c:strCache>
                <c:ptCount val="2"/>
                <c:pt idx="0">
                  <c:v>Total Pago</c:v>
                </c:pt>
                <c:pt idx="1">
                  <c:v>Total Restante</c:v>
                </c:pt>
              </c:strCache>
            </c:strRef>
          </c:cat>
          <c:val>
            <c:numRef>
              <c:f>Acompanhamento!$F$23:$F$24</c:f>
              <c:numCache>
                <c:formatCode>_("R$"* #,##0.00_);_("R$"* \(#,##0.00\);_("R$"* "-"??_);_(@_)</c:formatCode>
                <c:ptCount val="2"/>
                <c:pt idx="0">
                  <c:v>18140.091443948513</c:v>
                </c:pt>
                <c:pt idx="1">
                  <c:v>28791.567592470667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1-4810-81CE-5179C35B1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1097280</xdr:colOff>
      <xdr:row>24</xdr:row>
      <xdr:rowOff>129540</xdr:rowOff>
    </xdr:from>
    <xdr:to>
      <xdr:col>8</xdr:col>
      <xdr:colOff>1242060</xdr:colOff>
      <xdr:row>38</xdr:row>
      <xdr:rowOff>60960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456E34-0536-0837-90B4-3873D2FED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480060</xdr:colOff>
      <xdr:row>24</xdr:row>
      <xdr:rowOff>175260</xdr:rowOff>
    </xdr:from>
    <xdr:to>
      <xdr:col>6</xdr:col>
      <xdr:colOff>441960</xdr:colOff>
      <xdr:row>38</xdr:row>
      <xdr:rowOff>53340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568339-77C6-C4EA-E621-CE9E2B9F7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61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8BF4505-240E-40B7-B53B-26AA2CE07927}">
  <we:reference id="wa200009404" version="1.0.0.5" store="en-U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tudoexc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A616-604A-4360-A494-D2C3CCC60DA2}">
  <dimension ref="A1:I28"/>
  <sheetViews>
    <sheetView tabSelected="1" workbookViewId="0">
      <selection sqref="A1:C1"/>
    </sheetView>
  </sheetViews>
  <sheetFormatPr defaultRowHeight="14.4" x14ac:dyDescent="0.3"/>
  <cols>
    <col min="1" max="1" width="22.21875" style="9" customWidth="1"/>
    <col min="2" max="2" width="21.33203125" style="9" customWidth="1"/>
    <col min="3" max="3" width="18.88671875" style="9" customWidth="1"/>
    <col min="4" max="4" width="15.5546875" style="9" customWidth="1"/>
    <col min="5" max="5" width="11.44140625" style="9" customWidth="1"/>
    <col min="6" max="6" width="22.21875" style="9" customWidth="1"/>
    <col min="7" max="8" width="23.109375" style="9" customWidth="1"/>
    <col min="9" max="16384" width="8.88671875" style="9"/>
  </cols>
  <sheetData>
    <row r="1" spans="1:9" ht="29.4" customHeight="1" x14ac:dyDescent="0.4">
      <c r="A1" s="6" t="s">
        <v>0</v>
      </c>
      <c r="B1" s="6"/>
      <c r="C1" s="6"/>
      <c r="D1" s="7"/>
      <c r="E1" s="7"/>
      <c r="F1" s="27"/>
      <c r="G1" s="27"/>
      <c r="H1" s="31" t="s">
        <v>56</v>
      </c>
      <c r="I1" s="8"/>
    </row>
    <row r="2" spans="1:9" x14ac:dyDescent="0.3">
      <c r="F2" s="28"/>
      <c r="G2" s="28"/>
      <c r="H2" s="28"/>
      <c r="I2" s="8"/>
    </row>
    <row r="3" spans="1:9" ht="21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29" t="s">
        <v>6</v>
      </c>
      <c r="G3" s="29" t="s">
        <v>7</v>
      </c>
      <c r="H3" s="29" t="s">
        <v>8</v>
      </c>
      <c r="I3" s="8"/>
    </row>
    <row r="4" spans="1:9" x14ac:dyDescent="0.3">
      <c r="A4" s="11" t="s">
        <v>9</v>
      </c>
      <c r="B4" s="11" t="s">
        <v>10</v>
      </c>
      <c r="C4" s="12">
        <v>10000</v>
      </c>
      <c r="D4" s="13">
        <v>0.02</v>
      </c>
      <c r="E4" s="11">
        <v>12</v>
      </c>
      <c r="F4" s="30">
        <f>IF(AND(C4&gt;0,D4&gt;0,E4&gt;0), C4*(D4*(1+D4)^E4)/((1+D4)^E4-1), 0)</f>
        <v>945.59596622951494</v>
      </c>
      <c r="G4" s="30">
        <f>IF(AND(F4&gt;0,E4&gt;0), F4*E4, 0)</f>
        <v>11347.151594754179</v>
      </c>
      <c r="H4" s="30">
        <f>IF(AND(G4&gt;0,C4&gt;0), G4-C4, 0)</f>
        <v>1347.1515947541793</v>
      </c>
      <c r="I4" s="8"/>
    </row>
    <row r="5" spans="1:9" x14ac:dyDescent="0.3">
      <c r="A5" s="11" t="s">
        <v>11</v>
      </c>
      <c r="B5" s="11" t="s">
        <v>12</v>
      </c>
      <c r="C5" s="12">
        <v>25000</v>
      </c>
      <c r="D5" s="13">
        <v>1.4999999999999999E-2</v>
      </c>
      <c r="E5" s="11">
        <v>24</v>
      </c>
      <c r="F5" s="30">
        <f>IF(AND(C5&gt;0,D5&gt;0,E5&gt;0), C5*(D5*(1+D5)^E5)/((1+D5)^E5-1), 0)</f>
        <v>1248.1025492377275</v>
      </c>
      <c r="G5" s="30">
        <f>IF(AND(F5&gt;0,E5&gt;0), F5*E5, 0)</f>
        <v>29954.461181705461</v>
      </c>
      <c r="H5" s="30">
        <f>IF(AND(G5&gt;0,C5&gt;0), G5-C5, 0)</f>
        <v>4954.4611817054611</v>
      </c>
      <c r="I5" s="8"/>
    </row>
    <row r="6" spans="1:9" x14ac:dyDescent="0.3">
      <c r="A6" s="11" t="s">
        <v>13</v>
      </c>
      <c r="B6" s="11" t="s">
        <v>14</v>
      </c>
      <c r="C6" s="12">
        <v>5000</v>
      </c>
      <c r="D6" s="13">
        <v>3.5000000000000003E-2</v>
      </c>
      <c r="E6" s="11">
        <v>6</v>
      </c>
      <c r="F6" s="30">
        <f>IF(AND(C6&gt;0,D6&gt;0,E6&gt;0), C6*(D6*(1+D6)^E6)/((1+D6)^E6-1), 0)</f>
        <v>938.34104332658967</v>
      </c>
      <c r="G6" s="30">
        <f>IF(AND(F6&gt;0,E6&gt;0), F6*E6, 0)</f>
        <v>5630.0462599595376</v>
      </c>
      <c r="H6" s="30">
        <f>IF(AND(G6&gt;0,C6&gt;0), G6-C6, 0)</f>
        <v>630.04625995953757</v>
      </c>
      <c r="I6" s="8"/>
    </row>
    <row r="7" spans="1:9" x14ac:dyDescent="0.3">
      <c r="A7" s="11" t="s">
        <v>15</v>
      </c>
      <c r="B7" s="11"/>
      <c r="C7" s="12"/>
      <c r="D7" s="13"/>
      <c r="E7" s="11"/>
      <c r="F7" s="30">
        <f>IF(AND(C7&gt;0,D7&gt;0,E7&gt;0), C7*(D7*(1+D7)^E7)/((1+D7)^E7-1), 0)</f>
        <v>0</v>
      </c>
      <c r="G7" s="30">
        <f>IF(AND(F7&gt;0,E7&gt;0), F7*E7, 0)</f>
        <v>0</v>
      </c>
      <c r="H7" s="30">
        <f>IF(AND(G7&gt;0,C7&gt;0), G7-C7, 0)</f>
        <v>0</v>
      </c>
      <c r="I7" s="8"/>
    </row>
    <row r="8" spans="1:9" x14ac:dyDescent="0.3">
      <c r="A8" s="11" t="s">
        <v>16</v>
      </c>
      <c r="B8" s="11"/>
      <c r="C8" s="12"/>
      <c r="D8" s="13"/>
      <c r="E8" s="11"/>
      <c r="F8" s="30">
        <f>IF(AND(C8&gt;0,D8&gt;0,E8&gt;0), C8*(D8*(1+D8)^E8)/((1+D8)^E8-1), 0)</f>
        <v>0</v>
      </c>
      <c r="G8" s="30">
        <f>IF(AND(F8&gt;0,E8&gt;0), F8*E8, 0)</f>
        <v>0</v>
      </c>
      <c r="H8" s="30">
        <f>IF(AND(G8&gt;0,C8&gt;0), G8-C8, 0)</f>
        <v>0</v>
      </c>
      <c r="I8" s="8"/>
    </row>
    <row r="9" spans="1:9" x14ac:dyDescent="0.3">
      <c r="A9" s="11" t="s">
        <v>45</v>
      </c>
      <c r="B9" s="11"/>
      <c r="C9" s="12"/>
      <c r="D9" s="11"/>
      <c r="E9" s="11"/>
      <c r="F9" s="30">
        <f t="shared" ref="F9:F18" si="0">IF(AND(C9&gt;0,D9&gt;0,E9&gt;0), C9*(D9*(1+D9)^E9)/((1+D9)^E9-1), 0)</f>
        <v>0</v>
      </c>
      <c r="G9" s="30">
        <f t="shared" ref="G9:G18" si="1">IF(AND(F9&gt;0,E9&gt;0), F9*E9, 0)</f>
        <v>0</v>
      </c>
      <c r="H9" s="30">
        <f t="shared" ref="H9:H18" si="2">IF(AND(G9&gt;0,C9&gt;0), G9-C9, 0)</f>
        <v>0</v>
      </c>
      <c r="I9" s="8"/>
    </row>
    <row r="10" spans="1:9" x14ac:dyDescent="0.3">
      <c r="A10" s="11" t="s">
        <v>46</v>
      </c>
      <c r="B10" s="11"/>
      <c r="C10" s="12"/>
      <c r="D10" s="11"/>
      <c r="E10" s="11"/>
      <c r="F10" s="30">
        <f t="shared" si="0"/>
        <v>0</v>
      </c>
      <c r="G10" s="30">
        <f t="shared" si="1"/>
        <v>0</v>
      </c>
      <c r="H10" s="30">
        <f t="shared" si="2"/>
        <v>0</v>
      </c>
      <c r="I10" s="8"/>
    </row>
    <row r="11" spans="1:9" x14ac:dyDescent="0.3">
      <c r="A11" s="11" t="s">
        <v>47</v>
      </c>
      <c r="B11" s="11"/>
      <c r="C11" s="12"/>
      <c r="D11" s="11"/>
      <c r="E11" s="11"/>
      <c r="F11" s="30">
        <f t="shared" si="0"/>
        <v>0</v>
      </c>
      <c r="G11" s="30">
        <f t="shared" si="1"/>
        <v>0</v>
      </c>
      <c r="H11" s="30">
        <f t="shared" si="2"/>
        <v>0</v>
      </c>
      <c r="I11" s="8"/>
    </row>
    <row r="12" spans="1:9" x14ac:dyDescent="0.3">
      <c r="A12" s="11" t="s">
        <v>48</v>
      </c>
      <c r="B12" s="11"/>
      <c r="C12" s="12"/>
      <c r="D12" s="11"/>
      <c r="E12" s="11"/>
      <c r="F12" s="30">
        <f t="shared" si="0"/>
        <v>0</v>
      </c>
      <c r="G12" s="30">
        <f t="shared" si="1"/>
        <v>0</v>
      </c>
      <c r="H12" s="30">
        <f t="shared" si="2"/>
        <v>0</v>
      </c>
      <c r="I12" s="8"/>
    </row>
    <row r="13" spans="1:9" x14ac:dyDescent="0.3">
      <c r="A13" s="11" t="s">
        <v>49</v>
      </c>
      <c r="B13" s="11"/>
      <c r="C13" s="12"/>
      <c r="D13" s="11"/>
      <c r="E13" s="11"/>
      <c r="F13" s="30">
        <f t="shared" si="0"/>
        <v>0</v>
      </c>
      <c r="G13" s="30">
        <f t="shared" si="1"/>
        <v>0</v>
      </c>
      <c r="H13" s="30">
        <f t="shared" si="2"/>
        <v>0</v>
      </c>
      <c r="I13" s="8"/>
    </row>
    <row r="14" spans="1:9" x14ac:dyDescent="0.3">
      <c r="A14" s="11" t="s">
        <v>50</v>
      </c>
      <c r="B14" s="11"/>
      <c r="C14" s="12"/>
      <c r="D14" s="11"/>
      <c r="E14" s="11"/>
      <c r="F14" s="30">
        <f t="shared" si="0"/>
        <v>0</v>
      </c>
      <c r="G14" s="30">
        <f t="shared" si="1"/>
        <v>0</v>
      </c>
      <c r="H14" s="30">
        <f t="shared" si="2"/>
        <v>0</v>
      </c>
      <c r="I14" s="8"/>
    </row>
    <row r="15" spans="1:9" x14ac:dyDescent="0.3">
      <c r="A15" s="11" t="s">
        <v>51</v>
      </c>
      <c r="B15" s="11"/>
      <c r="C15" s="12"/>
      <c r="D15" s="11"/>
      <c r="E15" s="11"/>
      <c r="F15" s="30">
        <f t="shared" si="0"/>
        <v>0</v>
      </c>
      <c r="G15" s="30">
        <f t="shared" si="1"/>
        <v>0</v>
      </c>
      <c r="H15" s="30">
        <f t="shared" si="2"/>
        <v>0</v>
      </c>
      <c r="I15" s="8"/>
    </row>
    <row r="16" spans="1:9" x14ac:dyDescent="0.3">
      <c r="A16" s="11" t="s">
        <v>52</v>
      </c>
      <c r="B16" s="11"/>
      <c r="C16" s="12"/>
      <c r="D16" s="11"/>
      <c r="E16" s="11"/>
      <c r="F16" s="30">
        <f t="shared" si="0"/>
        <v>0</v>
      </c>
      <c r="G16" s="30">
        <f t="shared" si="1"/>
        <v>0</v>
      </c>
      <c r="H16" s="30">
        <f t="shared" si="2"/>
        <v>0</v>
      </c>
      <c r="I16" s="8"/>
    </row>
    <row r="17" spans="1:9" x14ac:dyDescent="0.3">
      <c r="A17" s="11" t="s">
        <v>53</v>
      </c>
      <c r="B17" s="11"/>
      <c r="C17" s="12"/>
      <c r="D17" s="11"/>
      <c r="E17" s="11"/>
      <c r="F17" s="30">
        <f t="shared" si="0"/>
        <v>0</v>
      </c>
      <c r="G17" s="30">
        <f t="shared" si="1"/>
        <v>0</v>
      </c>
      <c r="H17" s="30">
        <f t="shared" si="2"/>
        <v>0</v>
      </c>
      <c r="I17" s="8"/>
    </row>
    <row r="18" spans="1:9" x14ac:dyDescent="0.3">
      <c r="A18" s="11" t="s">
        <v>54</v>
      </c>
      <c r="B18" s="11"/>
      <c r="C18" s="12"/>
      <c r="D18" s="11"/>
      <c r="E18" s="11"/>
      <c r="F18" s="30">
        <f t="shared" si="0"/>
        <v>0</v>
      </c>
      <c r="G18" s="30">
        <f t="shared" si="1"/>
        <v>0</v>
      </c>
      <c r="H18" s="30">
        <f t="shared" si="2"/>
        <v>0</v>
      </c>
      <c r="I18" s="8"/>
    </row>
    <row r="19" spans="1:9" x14ac:dyDescent="0.3">
      <c r="A19" s="14"/>
      <c r="B19" s="14"/>
      <c r="C19" s="14"/>
      <c r="D19" s="14"/>
      <c r="E19" s="14"/>
      <c r="F19" s="14"/>
      <c r="G19" s="14"/>
      <c r="H19" s="14"/>
      <c r="I19" s="8"/>
    </row>
    <row r="20" spans="1:9" x14ac:dyDescent="0.3">
      <c r="I20" s="8"/>
    </row>
    <row r="21" spans="1:9" ht="18" x14ac:dyDescent="0.35">
      <c r="A21" s="15" t="s">
        <v>17</v>
      </c>
      <c r="B21" s="15"/>
      <c r="C21" s="15"/>
      <c r="D21" s="16"/>
      <c r="E21" s="16"/>
      <c r="F21" s="16"/>
      <c r="G21" s="16"/>
      <c r="H21" s="16"/>
      <c r="I21" s="8"/>
    </row>
    <row r="22" spans="1:9" x14ac:dyDescent="0.3">
      <c r="A22" s="17" t="s">
        <v>18</v>
      </c>
      <c r="B22" s="18"/>
      <c r="C22" s="19">
        <f>IF(tabela=taxa,SUM(C4:C18),"erro")</f>
        <v>40000</v>
      </c>
      <c r="D22" s="20"/>
      <c r="E22" s="20"/>
      <c r="F22" s="20"/>
      <c r="G22" s="20"/>
      <c r="H22" s="20"/>
      <c r="I22" s="8"/>
    </row>
    <row r="23" spans="1:9" x14ac:dyDescent="0.3">
      <c r="A23" s="21" t="s">
        <v>19</v>
      </c>
      <c r="B23" s="22"/>
      <c r="C23" s="23">
        <f>IF(tabela=taxa,SUM(G4:G18),"erro")</f>
        <v>46931.65903641918</v>
      </c>
      <c r="D23" s="20"/>
      <c r="E23" s="20"/>
      <c r="F23" s="20"/>
      <c r="G23" s="20"/>
      <c r="H23" s="20"/>
      <c r="I23" s="8"/>
    </row>
    <row r="24" spans="1:9" x14ac:dyDescent="0.3">
      <c r="A24" s="17" t="s">
        <v>20</v>
      </c>
      <c r="B24" s="18"/>
      <c r="C24" s="24">
        <f>IF(tabela=taxa,SUM(H4:H18),"erro")</f>
        <v>6931.6590364191779</v>
      </c>
      <c r="D24" s="20"/>
      <c r="E24" s="20"/>
      <c r="F24" s="20"/>
      <c r="G24" s="20"/>
      <c r="H24" s="20"/>
      <c r="I24" s="8"/>
    </row>
    <row r="25" spans="1:9" x14ac:dyDescent="0.3">
      <c r="A25" s="21" t="s">
        <v>21</v>
      </c>
      <c r="B25" s="22"/>
      <c r="C25" s="25">
        <f>COUNTA(B4:B18)</f>
        <v>3</v>
      </c>
      <c r="D25" s="20"/>
      <c r="E25" s="20"/>
      <c r="F25" s="20"/>
      <c r="G25" s="20"/>
      <c r="H25" s="20"/>
      <c r="I25" s="8"/>
    </row>
    <row r="26" spans="1:9" x14ac:dyDescent="0.3">
      <c r="A26" s="17" t="s">
        <v>22</v>
      </c>
      <c r="B26" s="18"/>
      <c r="C26" s="26">
        <f>IF(C22&gt;0, C24/C22, 0)</f>
        <v>0.17329147591047944</v>
      </c>
      <c r="D26" s="20"/>
      <c r="E26" s="20"/>
      <c r="F26" s="20"/>
      <c r="G26" s="20"/>
      <c r="H26" s="20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</sheetData>
  <sheetProtection algorithmName="SHA-512" hashValue="yQtfL4idUUp3mJN6U5wS69aQ5JJ0DBFhwEpSWujNAnKjGJacevmFJsvtQ2Q76vArRHLJtDb0ZaQ6ieH1TWQcgw==" saltValue="HSqtMOpAa1AvyVqDQhSd2A==" spinCount="100000" sheet="1" objects="1" scenarios="1"/>
  <mergeCells count="7">
    <mergeCell ref="A26:B26"/>
    <mergeCell ref="A21:H21"/>
    <mergeCell ref="A22:B22"/>
    <mergeCell ref="A23:B23"/>
    <mergeCell ref="A24:B24"/>
    <mergeCell ref="A25:B25"/>
    <mergeCell ref="A1:C1"/>
  </mergeCells>
  <phoneticPr fontId="11" type="noConversion"/>
  <hyperlinks>
    <hyperlink ref="H1" r:id="rId1" xr:uid="{06252984-6FD1-43D7-A049-8D2D8461008C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0844F-0EE7-4C23-AB05-5CF2A541F6A0}">
  <sheetPr>
    <tabColor rgb="FF4472C4"/>
  </sheetPr>
  <dimension ref="A1:J41"/>
  <sheetViews>
    <sheetView showGridLines="0" workbookViewId="0">
      <selection activeCell="K2" sqref="K2"/>
    </sheetView>
  </sheetViews>
  <sheetFormatPr defaultRowHeight="14.4" x14ac:dyDescent="0.3"/>
  <cols>
    <col min="1" max="1" width="22.21875" style="36" customWidth="1"/>
    <col min="2" max="2" width="21.33203125" style="36" customWidth="1"/>
    <col min="3" max="3" width="17.5546875" style="36" customWidth="1"/>
    <col min="4" max="4" width="14.44140625" style="36" customWidth="1"/>
    <col min="5" max="5" width="18.6640625" style="36" customWidth="1"/>
    <col min="6" max="6" width="14.33203125" style="36" customWidth="1"/>
    <col min="7" max="7" width="21.6640625" style="36" customWidth="1"/>
    <col min="8" max="8" width="24.109375" style="36" customWidth="1"/>
    <col min="9" max="9" width="21.5546875" style="36" customWidth="1"/>
    <col min="10" max="16384" width="8.88671875" style="36"/>
  </cols>
  <sheetData>
    <row r="1" spans="1:10" ht="23.4" customHeight="1" x14ac:dyDescent="0.4">
      <c r="A1" s="32" t="s">
        <v>23</v>
      </c>
      <c r="B1" s="32"/>
      <c r="C1" s="32"/>
      <c r="D1" s="33"/>
      <c r="E1" s="33"/>
      <c r="F1" s="33"/>
      <c r="G1" s="33"/>
      <c r="H1" s="33"/>
      <c r="I1" s="34" t="s">
        <v>56</v>
      </c>
      <c r="J1" s="35"/>
    </row>
    <row r="2" spans="1:10" x14ac:dyDescent="0.3">
      <c r="D2" s="37" t="s">
        <v>55</v>
      </c>
      <c r="J2" s="35"/>
    </row>
    <row r="3" spans="1:10" ht="25.2" customHeight="1" x14ac:dyDescent="0.3">
      <c r="A3" s="38" t="s">
        <v>1</v>
      </c>
      <c r="B3" s="38" t="s">
        <v>2</v>
      </c>
      <c r="C3" s="38" t="s">
        <v>5</v>
      </c>
      <c r="D3" s="39" t="s">
        <v>24</v>
      </c>
      <c r="E3" s="38" t="s">
        <v>25</v>
      </c>
      <c r="F3" s="38" t="s">
        <v>26</v>
      </c>
      <c r="G3" s="38" t="s">
        <v>27</v>
      </c>
      <c r="H3" s="38" t="s">
        <v>28</v>
      </c>
      <c r="I3" s="38" t="s">
        <v>29</v>
      </c>
      <c r="J3" s="35"/>
    </row>
    <row r="4" spans="1:10" x14ac:dyDescent="0.3">
      <c r="A4" s="40" t="str">
        <f>'Controle de Dívida'!A4</f>
        <v>Dívida 1</v>
      </c>
      <c r="B4" s="40" t="str">
        <f>'Controle de Dívida'!B4</f>
        <v>Banco A</v>
      </c>
      <c r="C4" s="40">
        <f>'Controle de Dívida'!E4</f>
        <v>12</v>
      </c>
      <c r="D4" s="41">
        <v>4</v>
      </c>
      <c r="E4" s="40">
        <f>IF(C4&gt;0, C4-D4, 0)</f>
        <v>8</v>
      </c>
      <c r="F4" s="42">
        <f>IF(C4&gt;0, D4/C4, 0)</f>
        <v>0.33333333333333331</v>
      </c>
      <c r="G4" s="43">
        <f>D4*'Controle de Dívida'!F4</f>
        <v>3782.3838649180598</v>
      </c>
      <c r="H4" s="43">
        <f>E4*'Controle de Dívida'!F4</f>
        <v>7564.7677298361195</v>
      </c>
      <c r="I4" s="44" t="str">
        <f>IF(C4=0,"-",IF(D4&gt;=C4,"Quitada",IF(D4&gt;0,"Em andamento","Não iniciada")))</f>
        <v>Em andamento</v>
      </c>
      <c r="J4" s="35"/>
    </row>
    <row r="5" spans="1:10" x14ac:dyDescent="0.3">
      <c r="A5" s="40" t="str">
        <f>'Controle de Dívida'!A5</f>
        <v>Dívida 2</v>
      </c>
      <c r="B5" s="40" t="str">
        <f>'Controle de Dívida'!B5</f>
        <v>Banco B</v>
      </c>
      <c r="C5" s="40">
        <f>'Controle de Dívida'!E5</f>
        <v>24</v>
      </c>
      <c r="D5" s="41">
        <v>10</v>
      </c>
      <c r="E5" s="40">
        <f>IF(C5&gt;0, C5-D5, 0)</f>
        <v>14</v>
      </c>
      <c r="F5" s="42">
        <f>IF(C5&gt;0, D5/C5, 0)</f>
        <v>0.41666666666666669</v>
      </c>
      <c r="G5" s="43">
        <f>D5*'Controle de Dívida'!F5</f>
        <v>12481.025492377275</v>
      </c>
      <c r="H5" s="43">
        <f>E5*'Controle de Dívida'!F5</f>
        <v>17473.435689328187</v>
      </c>
      <c r="I5" s="44" t="str">
        <f>IF(C5=0,"-",IF(D5&gt;=C5,"Quitada",IF(D5&gt;0,"Em andamento","Não iniciada")))</f>
        <v>Em andamento</v>
      </c>
      <c r="J5" s="35"/>
    </row>
    <row r="6" spans="1:10" x14ac:dyDescent="0.3">
      <c r="A6" s="40" t="str">
        <f>'Controle de Dívida'!A6</f>
        <v>Dívida 3</v>
      </c>
      <c r="B6" s="40" t="str">
        <f>'Controle de Dívida'!B6</f>
        <v>Financeira C</v>
      </c>
      <c r="C6" s="40">
        <f>'Controle de Dívida'!E6</f>
        <v>6</v>
      </c>
      <c r="D6" s="41">
        <v>2</v>
      </c>
      <c r="E6" s="40">
        <f>IF(C6&gt;0, C6-D6, 0)</f>
        <v>4</v>
      </c>
      <c r="F6" s="42">
        <f>IF(C6&gt;0, D6/C6, 0)</f>
        <v>0.33333333333333331</v>
      </c>
      <c r="G6" s="43">
        <f>D6*'Controle de Dívida'!F6</f>
        <v>1876.6820866531793</v>
      </c>
      <c r="H6" s="43">
        <f>E6*'Controle de Dívida'!F6</f>
        <v>3753.3641733063587</v>
      </c>
      <c r="I6" s="44" t="str">
        <f>IF(C6=0,"-",IF(D6&gt;=C6,"Quitada",IF(D6&gt;0,"Em andamento","Não iniciada")))</f>
        <v>Em andamento</v>
      </c>
      <c r="J6" s="35"/>
    </row>
    <row r="7" spans="1:10" x14ac:dyDescent="0.3">
      <c r="A7" s="40" t="str">
        <f>'Controle de Dívida'!A7</f>
        <v>Dívida 4</v>
      </c>
      <c r="B7" s="40">
        <f>'Controle de Dívida'!B7</f>
        <v>0</v>
      </c>
      <c r="C7" s="40">
        <f>'Controle de Dívida'!E7</f>
        <v>0</v>
      </c>
      <c r="D7" s="41"/>
      <c r="E7" s="40">
        <f>IF(C7&gt;0, C7-D7, 0)</f>
        <v>0</v>
      </c>
      <c r="F7" s="42">
        <f>IF(C7&gt;0, D7/C7, 0)</f>
        <v>0</v>
      </c>
      <c r="G7" s="43">
        <f>D7*'Controle de Dívida'!F7</f>
        <v>0</v>
      </c>
      <c r="H7" s="43">
        <f>E7*'Controle de Dívida'!F7</f>
        <v>0</v>
      </c>
      <c r="I7" s="44" t="str">
        <f>IF(C7=0,"-",IF(D7&gt;=C7,"Quitada",IF(D7&gt;0,"Em andamento","Não iniciada")))</f>
        <v>-</v>
      </c>
      <c r="J7" s="35"/>
    </row>
    <row r="8" spans="1:10" x14ac:dyDescent="0.3">
      <c r="A8" s="40" t="str">
        <f>'Controle de Dívida'!A8</f>
        <v>Dívida 5</v>
      </c>
      <c r="B8" s="40">
        <f>'Controle de Dívida'!B8</f>
        <v>0</v>
      </c>
      <c r="C8" s="40">
        <f>'Controle de Dívida'!E8</f>
        <v>0</v>
      </c>
      <c r="D8" s="41"/>
      <c r="E8" s="40">
        <f>IF(C8&gt;0, C8-D8, 0)</f>
        <v>0</v>
      </c>
      <c r="F8" s="42">
        <f>IF(C8&gt;0, D8/C8, 0)</f>
        <v>0</v>
      </c>
      <c r="G8" s="43">
        <f>D8*'Controle de Dívida'!F8</f>
        <v>0</v>
      </c>
      <c r="H8" s="43">
        <f>E8*'Controle de Dívida'!F8</f>
        <v>0</v>
      </c>
      <c r="I8" s="44" t="str">
        <f>IF(C8=0,"-",IF(D8&gt;=C8,"Quitada",IF(D8&gt;0,"Em andamento","Não iniciada")))</f>
        <v>-</v>
      </c>
      <c r="J8" s="35"/>
    </row>
    <row r="9" spans="1:10" x14ac:dyDescent="0.3">
      <c r="A9" s="40" t="str">
        <f>'Controle de Dívida'!A9</f>
        <v>Dívida 6</v>
      </c>
      <c r="B9" s="40">
        <f>'Controle de Dívida'!B9</f>
        <v>0</v>
      </c>
      <c r="C9" s="40">
        <f>'Controle de Dívida'!E9</f>
        <v>0</v>
      </c>
      <c r="D9" s="41"/>
      <c r="E9" s="40">
        <f t="shared" ref="E9:E18" si="0">IF(C9&gt;0, C9-D9, 0)</f>
        <v>0</v>
      </c>
      <c r="F9" s="42">
        <f t="shared" ref="F9:F18" si="1">IF(C9&gt;0, D9/C9, 0)</f>
        <v>0</v>
      </c>
      <c r="G9" s="43">
        <f>D9*'Controle de Dívida'!F9</f>
        <v>0</v>
      </c>
      <c r="H9" s="43">
        <f>E9*'Controle de Dívida'!F9</f>
        <v>0</v>
      </c>
      <c r="I9" s="44" t="str">
        <f t="shared" ref="I9:I18" si="2">IF(C9=0,"-",IF(D9&gt;=C9,"Quitada",IF(D9&gt;0,"Em andamento","Não iniciada")))</f>
        <v>-</v>
      </c>
      <c r="J9" s="35"/>
    </row>
    <row r="10" spans="1:10" x14ac:dyDescent="0.3">
      <c r="A10" s="40" t="str">
        <f>'Controle de Dívida'!A10</f>
        <v>Dívida 7</v>
      </c>
      <c r="B10" s="40">
        <f>'Controle de Dívida'!B10</f>
        <v>0</v>
      </c>
      <c r="C10" s="40">
        <f>'Controle de Dívida'!E10</f>
        <v>0</v>
      </c>
      <c r="D10" s="41"/>
      <c r="E10" s="40">
        <f t="shared" si="0"/>
        <v>0</v>
      </c>
      <c r="F10" s="42">
        <f t="shared" si="1"/>
        <v>0</v>
      </c>
      <c r="G10" s="43">
        <f>D10*'Controle de Dívida'!F10</f>
        <v>0</v>
      </c>
      <c r="H10" s="43">
        <f>E10*'Controle de Dívida'!F10</f>
        <v>0</v>
      </c>
      <c r="I10" s="44" t="str">
        <f t="shared" si="2"/>
        <v>-</v>
      </c>
      <c r="J10" s="35"/>
    </row>
    <row r="11" spans="1:10" x14ac:dyDescent="0.3">
      <c r="A11" s="40" t="str">
        <f>'Controle de Dívida'!A11</f>
        <v>Dívida 8</v>
      </c>
      <c r="B11" s="40">
        <f>'Controle de Dívida'!B11</f>
        <v>0</v>
      </c>
      <c r="C11" s="40">
        <f>'Controle de Dívida'!E11</f>
        <v>0</v>
      </c>
      <c r="D11" s="41"/>
      <c r="E11" s="40">
        <f t="shared" si="0"/>
        <v>0</v>
      </c>
      <c r="F11" s="42">
        <f t="shared" si="1"/>
        <v>0</v>
      </c>
      <c r="G11" s="43">
        <f>D11*'Controle de Dívida'!F11</f>
        <v>0</v>
      </c>
      <c r="H11" s="43">
        <f>E11*'Controle de Dívida'!F11</f>
        <v>0</v>
      </c>
      <c r="I11" s="44" t="str">
        <f t="shared" si="2"/>
        <v>-</v>
      </c>
      <c r="J11" s="35"/>
    </row>
    <row r="12" spans="1:10" x14ac:dyDescent="0.3">
      <c r="A12" s="40" t="str">
        <f>'Controle de Dívida'!A12</f>
        <v>Dívida 9</v>
      </c>
      <c r="B12" s="40">
        <f>'Controle de Dívida'!B12</f>
        <v>0</v>
      </c>
      <c r="C12" s="40">
        <f>'Controle de Dívida'!E12</f>
        <v>0</v>
      </c>
      <c r="D12" s="41"/>
      <c r="E12" s="40">
        <f t="shared" si="0"/>
        <v>0</v>
      </c>
      <c r="F12" s="42">
        <f t="shared" si="1"/>
        <v>0</v>
      </c>
      <c r="G12" s="43">
        <f>D12*'Controle de Dívida'!F12</f>
        <v>0</v>
      </c>
      <c r="H12" s="43">
        <f>E12*'Controle de Dívida'!F12</f>
        <v>0</v>
      </c>
      <c r="I12" s="44" t="str">
        <f t="shared" si="2"/>
        <v>-</v>
      </c>
      <c r="J12" s="35"/>
    </row>
    <row r="13" spans="1:10" x14ac:dyDescent="0.3">
      <c r="A13" s="40" t="str">
        <f>'Controle de Dívida'!A13</f>
        <v>Dívida 10</v>
      </c>
      <c r="B13" s="40">
        <f>'Controle de Dívida'!B13</f>
        <v>0</v>
      </c>
      <c r="C13" s="40">
        <f>'Controle de Dívida'!E13</f>
        <v>0</v>
      </c>
      <c r="D13" s="41"/>
      <c r="E13" s="40">
        <f t="shared" si="0"/>
        <v>0</v>
      </c>
      <c r="F13" s="42">
        <f t="shared" si="1"/>
        <v>0</v>
      </c>
      <c r="G13" s="43">
        <f>D13*'Controle de Dívida'!F13</f>
        <v>0</v>
      </c>
      <c r="H13" s="43">
        <f>E13*'Controle de Dívida'!F13</f>
        <v>0</v>
      </c>
      <c r="I13" s="44" t="str">
        <f t="shared" si="2"/>
        <v>-</v>
      </c>
      <c r="J13" s="35"/>
    </row>
    <row r="14" spans="1:10" x14ac:dyDescent="0.3">
      <c r="A14" s="40" t="str">
        <f>'Controle de Dívida'!A14</f>
        <v>Dívida 11</v>
      </c>
      <c r="B14" s="40">
        <f>'Controle de Dívida'!B14</f>
        <v>0</v>
      </c>
      <c r="C14" s="40">
        <f>'Controle de Dívida'!E14</f>
        <v>0</v>
      </c>
      <c r="D14" s="41"/>
      <c r="E14" s="40">
        <f t="shared" si="0"/>
        <v>0</v>
      </c>
      <c r="F14" s="42">
        <f t="shared" si="1"/>
        <v>0</v>
      </c>
      <c r="G14" s="43">
        <f>D14*'Controle de Dívida'!F14</f>
        <v>0</v>
      </c>
      <c r="H14" s="43">
        <f>E14*'Controle de Dívida'!F14</f>
        <v>0</v>
      </c>
      <c r="I14" s="44" t="str">
        <f t="shared" si="2"/>
        <v>-</v>
      </c>
      <c r="J14" s="35"/>
    </row>
    <row r="15" spans="1:10" x14ac:dyDescent="0.3">
      <c r="A15" s="40" t="str">
        <f>'Controle de Dívida'!A15</f>
        <v>Dívida 12</v>
      </c>
      <c r="B15" s="40">
        <f>'Controle de Dívida'!B15</f>
        <v>0</v>
      </c>
      <c r="C15" s="40">
        <f>'Controle de Dívida'!E15</f>
        <v>0</v>
      </c>
      <c r="D15" s="41"/>
      <c r="E15" s="40">
        <f t="shared" si="0"/>
        <v>0</v>
      </c>
      <c r="F15" s="42">
        <f t="shared" si="1"/>
        <v>0</v>
      </c>
      <c r="G15" s="43">
        <f>D15*'Controle de Dívida'!F15</f>
        <v>0</v>
      </c>
      <c r="H15" s="43">
        <f>E15*'Controle de Dívida'!F15</f>
        <v>0</v>
      </c>
      <c r="I15" s="44" t="str">
        <f t="shared" si="2"/>
        <v>-</v>
      </c>
      <c r="J15" s="35"/>
    </row>
    <row r="16" spans="1:10" x14ac:dyDescent="0.3">
      <c r="A16" s="40" t="str">
        <f>'Controle de Dívida'!A16</f>
        <v>Dívida 13</v>
      </c>
      <c r="B16" s="40">
        <f>'Controle de Dívida'!B16</f>
        <v>0</v>
      </c>
      <c r="C16" s="40">
        <f>'Controle de Dívida'!E16</f>
        <v>0</v>
      </c>
      <c r="D16" s="41"/>
      <c r="E16" s="40">
        <f t="shared" si="0"/>
        <v>0</v>
      </c>
      <c r="F16" s="42">
        <f t="shared" si="1"/>
        <v>0</v>
      </c>
      <c r="G16" s="43">
        <f>D16*'Controle de Dívida'!F16</f>
        <v>0</v>
      </c>
      <c r="H16" s="43">
        <f>E16*'Controle de Dívida'!F16</f>
        <v>0</v>
      </c>
      <c r="I16" s="44" t="str">
        <f t="shared" si="2"/>
        <v>-</v>
      </c>
      <c r="J16" s="35"/>
    </row>
    <row r="17" spans="1:10" x14ac:dyDescent="0.3">
      <c r="A17" s="40" t="str">
        <f>'Controle de Dívida'!A17</f>
        <v>Dívida 14</v>
      </c>
      <c r="B17" s="40">
        <f>'Controle de Dívida'!B17</f>
        <v>0</v>
      </c>
      <c r="C17" s="40">
        <f>'Controle de Dívida'!E17</f>
        <v>0</v>
      </c>
      <c r="D17" s="41"/>
      <c r="E17" s="40">
        <f t="shared" si="0"/>
        <v>0</v>
      </c>
      <c r="F17" s="42">
        <f t="shared" si="1"/>
        <v>0</v>
      </c>
      <c r="G17" s="43">
        <f>D17*'Controle de Dívida'!F17</f>
        <v>0</v>
      </c>
      <c r="H17" s="43">
        <f>E17*'Controle de Dívida'!F17</f>
        <v>0</v>
      </c>
      <c r="I17" s="44" t="str">
        <f t="shared" si="2"/>
        <v>-</v>
      </c>
      <c r="J17" s="35"/>
    </row>
    <row r="18" spans="1:10" x14ac:dyDescent="0.3">
      <c r="A18" s="40" t="str">
        <f>'Controle de Dívida'!A18</f>
        <v>Dívida 15</v>
      </c>
      <c r="B18" s="40">
        <f>'Controle de Dívida'!B18</f>
        <v>0</v>
      </c>
      <c r="C18" s="40">
        <f>'Controle de Dívida'!E18</f>
        <v>0</v>
      </c>
      <c r="D18" s="41"/>
      <c r="E18" s="40">
        <f t="shared" si="0"/>
        <v>0</v>
      </c>
      <c r="F18" s="42">
        <f t="shared" si="1"/>
        <v>0</v>
      </c>
      <c r="G18" s="43">
        <f>D18*'Controle de Dívida'!F18</f>
        <v>0</v>
      </c>
      <c r="H18" s="43">
        <f>E18*'Controle de Dívida'!F18</f>
        <v>0</v>
      </c>
      <c r="I18" s="44" t="str">
        <f t="shared" si="2"/>
        <v>-</v>
      </c>
      <c r="J18" s="35"/>
    </row>
    <row r="19" spans="1:10" x14ac:dyDescent="0.3">
      <c r="A19" s="45" t="s">
        <v>30</v>
      </c>
      <c r="B19" s="46"/>
      <c r="C19" s="45">
        <f>SUM(C4:C8)</f>
        <v>42</v>
      </c>
      <c r="D19" s="45">
        <f>SUM(D4:D8)</f>
        <v>16</v>
      </c>
      <c r="E19" s="45">
        <f>SUM(E4:E8)</f>
        <v>26</v>
      </c>
      <c r="F19" s="47">
        <f>IF(C19&gt;0, D19/C19, 0)</f>
        <v>0.38095238095238093</v>
      </c>
      <c r="G19" s="48">
        <f>SUM(G4:G8)</f>
        <v>18140.091443948513</v>
      </c>
      <c r="H19" s="48">
        <f>SUM(H4:H8)</f>
        <v>28791.567592470667</v>
      </c>
      <c r="I19" s="46"/>
      <c r="J19" s="35"/>
    </row>
    <row r="20" spans="1:10" x14ac:dyDescent="0.3">
      <c r="J20" s="35"/>
    </row>
    <row r="21" spans="1:10" x14ac:dyDescent="0.3">
      <c r="J21" s="35"/>
    </row>
    <row r="22" spans="1:10" ht="18" x14ac:dyDescent="0.35">
      <c r="A22" s="49" t="s">
        <v>31</v>
      </c>
      <c r="B22" s="49"/>
      <c r="C22" s="49"/>
      <c r="E22" s="50" t="s">
        <v>34</v>
      </c>
      <c r="F22" s="50" t="s">
        <v>35</v>
      </c>
      <c r="J22" s="35"/>
    </row>
    <row r="23" spans="1:10" x14ac:dyDescent="0.3">
      <c r="A23" s="50" t="s">
        <v>1</v>
      </c>
      <c r="B23" s="50" t="s">
        <v>32</v>
      </c>
      <c r="C23" s="50" t="s">
        <v>33</v>
      </c>
      <c r="E23" s="51" t="s">
        <v>36</v>
      </c>
      <c r="F23" s="52">
        <f>G19</f>
        <v>18140.091443948513</v>
      </c>
      <c r="J23" s="35"/>
    </row>
    <row r="24" spans="1:10" x14ac:dyDescent="0.3">
      <c r="A24" s="51" t="str">
        <f>IF(B4=0, A4, A4&amp;" - "&amp;B4)</f>
        <v>Dívida 1 - Banco A</v>
      </c>
      <c r="B24" s="52">
        <f t="shared" ref="B24:C28" si="3">G4</f>
        <v>3782.3838649180598</v>
      </c>
      <c r="C24" s="52">
        <f t="shared" si="3"/>
        <v>7564.7677298361195</v>
      </c>
      <c r="E24" s="53" t="s">
        <v>37</v>
      </c>
      <c r="F24" s="54">
        <f>H19</f>
        <v>28791.567592470667</v>
      </c>
      <c r="J24" s="35"/>
    </row>
    <row r="25" spans="1:10" x14ac:dyDescent="0.3">
      <c r="A25" s="55" t="str">
        <f>IF(B5=0, A5, A5&amp;" - "&amp;B5)</f>
        <v>Dívida 2 - Banco B</v>
      </c>
      <c r="B25" s="54">
        <f t="shared" si="3"/>
        <v>12481.025492377275</v>
      </c>
      <c r="C25" s="54">
        <f t="shared" si="3"/>
        <v>17473.435689328187</v>
      </c>
      <c r="J25" s="35"/>
    </row>
    <row r="26" spans="1:10" x14ac:dyDescent="0.3">
      <c r="A26" s="56" t="str">
        <f>IF(B6=0, A6, A6&amp;" - "&amp;B6)</f>
        <v>Dívida 3 - Financeira C</v>
      </c>
      <c r="B26" s="52">
        <f t="shared" si="3"/>
        <v>1876.6820866531793</v>
      </c>
      <c r="C26" s="52">
        <f t="shared" si="3"/>
        <v>3753.3641733063587</v>
      </c>
      <c r="J26" s="35"/>
    </row>
    <row r="27" spans="1:10" x14ac:dyDescent="0.3">
      <c r="A27" s="55" t="str">
        <f>IF(B7=0, A7, A7&amp;" - "&amp;B7)</f>
        <v>Dívida 4</v>
      </c>
      <c r="B27" s="54">
        <f t="shared" si="3"/>
        <v>0</v>
      </c>
      <c r="C27" s="54">
        <f t="shared" si="3"/>
        <v>0</v>
      </c>
      <c r="J27" s="35"/>
    </row>
    <row r="28" spans="1:10" x14ac:dyDescent="0.3">
      <c r="A28" s="55" t="str">
        <f>IF(B8=0, A8, A8&amp;" - "&amp;B8)</f>
        <v>Dívida 5</v>
      </c>
      <c r="B28" s="54">
        <f t="shared" si="3"/>
        <v>0</v>
      </c>
      <c r="C28" s="54">
        <f t="shared" si="3"/>
        <v>0</v>
      </c>
      <c r="J28" s="35"/>
    </row>
    <row r="29" spans="1:10" x14ac:dyDescent="0.3">
      <c r="A29" s="56" t="str">
        <f t="shared" ref="A29:A38" si="4">IF(B9=0, A9, A9&amp;" - "&amp;B9)</f>
        <v>Dívida 6</v>
      </c>
      <c r="B29" s="52">
        <f t="shared" ref="B29:C29" si="5">G9</f>
        <v>0</v>
      </c>
      <c r="C29" s="52">
        <f t="shared" si="5"/>
        <v>0</v>
      </c>
      <c r="J29" s="35"/>
    </row>
    <row r="30" spans="1:10" x14ac:dyDescent="0.3">
      <c r="A30" s="55" t="str">
        <f t="shared" si="4"/>
        <v>Dívida 7</v>
      </c>
      <c r="B30" s="54">
        <f t="shared" ref="B30:C30" si="6">G10</f>
        <v>0</v>
      </c>
      <c r="C30" s="54">
        <f t="shared" si="6"/>
        <v>0</v>
      </c>
      <c r="J30" s="35"/>
    </row>
    <row r="31" spans="1:10" x14ac:dyDescent="0.3">
      <c r="A31" s="55" t="str">
        <f t="shared" si="4"/>
        <v>Dívida 8</v>
      </c>
      <c r="B31" s="54">
        <f t="shared" ref="B31:C31" si="7">G11</f>
        <v>0</v>
      </c>
      <c r="C31" s="54">
        <f t="shared" si="7"/>
        <v>0</v>
      </c>
      <c r="J31" s="35"/>
    </row>
    <row r="32" spans="1:10" x14ac:dyDescent="0.3">
      <c r="A32" s="56" t="str">
        <f t="shared" si="4"/>
        <v>Dívida 9</v>
      </c>
      <c r="B32" s="52">
        <f t="shared" ref="B32:C32" si="8">G12</f>
        <v>0</v>
      </c>
      <c r="C32" s="52">
        <f t="shared" si="8"/>
        <v>0</v>
      </c>
      <c r="J32" s="35"/>
    </row>
    <row r="33" spans="1:10" x14ac:dyDescent="0.3">
      <c r="A33" s="55" t="str">
        <f t="shared" si="4"/>
        <v>Dívida 10</v>
      </c>
      <c r="B33" s="54">
        <f t="shared" ref="B33:C33" si="9">G13</f>
        <v>0</v>
      </c>
      <c r="C33" s="54">
        <f t="shared" si="9"/>
        <v>0</v>
      </c>
      <c r="J33" s="35"/>
    </row>
    <row r="34" spans="1:10" x14ac:dyDescent="0.3">
      <c r="A34" s="55" t="str">
        <f t="shared" si="4"/>
        <v>Dívida 11</v>
      </c>
      <c r="B34" s="54">
        <f t="shared" ref="B34:C34" si="10">G14</f>
        <v>0</v>
      </c>
      <c r="C34" s="54">
        <f t="shared" si="10"/>
        <v>0</v>
      </c>
      <c r="J34" s="35"/>
    </row>
    <row r="35" spans="1:10" x14ac:dyDescent="0.3">
      <c r="A35" s="56" t="str">
        <f t="shared" si="4"/>
        <v>Dívida 12</v>
      </c>
      <c r="B35" s="52">
        <f t="shared" ref="B35:C35" si="11">G15</f>
        <v>0</v>
      </c>
      <c r="C35" s="52">
        <f t="shared" si="11"/>
        <v>0</v>
      </c>
      <c r="J35" s="35"/>
    </row>
    <row r="36" spans="1:10" x14ac:dyDescent="0.3">
      <c r="A36" s="55" t="str">
        <f t="shared" si="4"/>
        <v>Dívida 13</v>
      </c>
      <c r="B36" s="54">
        <f t="shared" ref="B36:C36" si="12">G16</f>
        <v>0</v>
      </c>
      <c r="C36" s="54">
        <f t="shared" si="12"/>
        <v>0</v>
      </c>
      <c r="J36" s="35"/>
    </row>
    <row r="37" spans="1:10" x14ac:dyDescent="0.3">
      <c r="A37" s="55" t="str">
        <f t="shared" si="4"/>
        <v>Dívida 14</v>
      </c>
      <c r="B37" s="54">
        <f t="shared" ref="B37:C37" si="13">G17</f>
        <v>0</v>
      </c>
      <c r="C37" s="54">
        <f t="shared" si="13"/>
        <v>0</v>
      </c>
      <c r="J37" s="35"/>
    </row>
    <row r="38" spans="1:10" x14ac:dyDescent="0.3">
      <c r="A38" s="56" t="str">
        <f t="shared" si="4"/>
        <v>Dívida 15</v>
      </c>
      <c r="B38" s="52">
        <f t="shared" ref="B38" si="14">G18</f>
        <v>0</v>
      </c>
      <c r="C38" s="52">
        <f t="shared" ref="C38" si="15">H18</f>
        <v>0</v>
      </c>
      <c r="J38" s="35"/>
    </row>
    <row r="39" spans="1:10" x14ac:dyDescent="0.3">
      <c r="A39" s="57"/>
      <c r="B39" s="58"/>
      <c r="C39" s="58"/>
      <c r="J39" s="35"/>
    </row>
    <row r="40" spans="1:10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0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</row>
  </sheetData>
  <mergeCells count="2">
    <mergeCell ref="A22:C22"/>
    <mergeCell ref="A1:C1"/>
  </mergeCells>
  <conditionalFormatting sqref="F4:F18">
    <cfRule type="dataBar" priority="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{7E4EDD24-890F-423B-9BB1-30205A2A67D0}</x14:id>
        </ext>
      </extLst>
    </cfRule>
  </conditionalFormatting>
  <conditionalFormatting sqref="I4:I18">
    <cfRule type="containsText" dxfId="2" priority="1" operator="containsText" text="Quitada">
      <formula>NOT(ISERROR(SEARCH("Quitada",I4)))</formula>
    </cfRule>
    <cfRule type="containsText" dxfId="1" priority="2" operator="containsText" text="Em andamento">
      <formula>NOT(ISERROR(SEARCH("Em andamento",I4)))</formula>
    </cfRule>
    <cfRule type="containsText" dxfId="0" priority="3" operator="containsText" text="Não iniciada">
      <formula>NOT(ISERROR(SEARCH("Não iniciada",I4)))</formula>
    </cfRule>
  </conditionalFormatting>
  <hyperlinks>
    <hyperlink ref="I1" r:id="rId1" display="TudoExcel" xr:uid="{416E0FD8-F1EC-4278-A9B4-2B5165E00871}"/>
  </hyperlinks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4EDD24-890F-423B-9BB1-30205A2A67D0}">
            <x14:dataBar minLength="0" maxLength="100" direction="leftToRight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F4:F18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DFEE-1DBE-43BF-AD55-679697792218}">
  <dimension ref="A2:A8"/>
  <sheetViews>
    <sheetView workbookViewId="0">
      <selection activeCell="A9" sqref="A9"/>
    </sheetView>
  </sheetViews>
  <sheetFormatPr defaultRowHeight="14.4" x14ac:dyDescent="0.3"/>
  <cols>
    <col min="1" max="1" width="74" customWidth="1"/>
  </cols>
  <sheetData>
    <row r="2" spans="1:1" ht="18" x14ac:dyDescent="0.35">
      <c r="A2" s="3" t="s">
        <v>41</v>
      </c>
    </row>
    <row r="3" spans="1:1" ht="36" x14ac:dyDescent="0.35">
      <c r="A3" s="2" t="s">
        <v>44</v>
      </c>
    </row>
    <row r="4" spans="1:1" ht="29.4" customHeight="1" x14ac:dyDescent="0.3">
      <c r="A4" s="5" t="s">
        <v>42</v>
      </c>
    </row>
    <row r="5" spans="1:1" ht="36" x14ac:dyDescent="0.35">
      <c r="A5" s="3" t="s">
        <v>43</v>
      </c>
    </row>
    <row r="6" spans="1:1" ht="40.799999999999997" x14ac:dyDescent="0.3">
      <c r="A6" s="1" t="s">
        <v>38</v>
      </c>
    </row>
    <row r="7" spans="1:1" ht="51.6" customHeight="1" x14ac:dyDescent="0.3">
      <c r="A7" s="4" t="s">
        <v>39</v>
      </c>
    </row>
    <row r="8" spans="1:1" ht="50.4" customHeight="1" x14ac:dyDescent="0.3">
      <c r="A8" s="4" t="s">
        <v>40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Controle de Dívida</vt:lpstr>
      <vt:lpstr>Acompanhamento</vt:lpstr>
      <vt:lpstr>Apoie</vt:lpstr>
      <vt:lpstr>tabela</vt:lpstr>
      <vt:lpstr>taxa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Barboza</dc:creator>
  <cp:lastModifiedBy>Edi Barboza</cp:lastModifiedBy>
  <dcterms:created xsi:type="dcterms:W3CDTF">2026-02-06T18:25:03Z</dcterms:created>
  <dcterms:modified xsi:type="dcterms:W3CDTF">2026-02-06T22:34:02Z</dcterms:modified>
</cp:coreProperties>
</file>