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edi-b\OneDrive\Desktop\RECEITAS\"/>
    </mc:Choice>
  </mc:AlternateContent>
  <xr:revisionPtr revIDLastSave="0" documentId="13_ncr:1_{C395D2C7-7DAA-4907-8007-84681E0402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onograma Principal" sheetId="1" r:id="rId1"/>
    <sheet name="Dashboard" sheetId="2" r:id="rId2"/>
    <sheet name="Recursos" sheetId="3" r:id="rId3"/>
    <sheet name="Instruçõ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E11" i="3"/>
  <c r="E10" i="3"/>
  <c r="E9" i="3"/>
  <c r="E8" i="3"/>
  <c r="E7" i="3"/>
  <c r="E6" i="3"/>
  <c r="E5" i="3"/>
  <c r="E4" i="3"/>
  <c r="D12" i="3"/>
  <c r="D11" i="3"/>
  <c r="D10" i="3"/>
  <c r="D9" i="3"/>
  <c r="D8" i="3"/>
  <c r="D7" i="3"/>
  <c r="D6" i="3"/>
  <c r="D5" i="3"/>
  <c r="D4" i="3"/>
  <c r="C5" i="3"/>
  <c r="C6" i="3"/>
  <c r="C7" i="3"/>
  <c r="C8" i="3"/>
  <c r="C9" i="3"/>
  <c r="C10" i="3"/>
  <c r="C11" i="3"/>
  <c r="C12" i="3"/>
  <c r="C4" i="3"/>
  <c r="B28" i="2"/>
  <c r="B27" i="2"/>
  <c r="B26" i="2"/>
  <c r="B25" i="2"/>
  <c r="B24" i="2"/>
  <c r="B23" i="2"/>
  <c r="B22" i="2"/>
  <c r="B21" i="2"/>
  <c r="B18" i="2"/>
  <c r="B15" i="2"/>
  <c r="C15" i="2" s="1"/>
  <c r="B14" i="2"/>
  <c r="C14" i="2" s="1"/>
  <c r="B13" i="2"/>
  <c r="B12" i="2"/>
  <c r="C12" i="2" s="1"/>
  <c r="C13" i="2"/>
  <c r="B8" i="2"/>
</calcChain>
</file>

<file path=xl/sharedStrings.xml><?xml version="1.0" encoding="utf-8"?>
<sst xmlns="http://schemas.openxmlformats.org/spreadsheetml/2006/main" count="283" uniqueCount="181">
  <si>
    <t>ID</t>
  </si>
  <si>
    <t>Fase</t>
  </si>
  <si>
    <t>Tarefa</t>
  </si>
  <si>
    <t>Responsável</t>
  </si>
  <si>
    <t>Data Início</t>
  </si>
  <si>
    <t>Data Fim</t>
  </si>
  <si>
    <t>Duração (dias)</t>
  </si>
  <si>
    <t>Progresso (%)</t>
  </si>
  <si>
    <t>Status</t>
  </si>
  <si>
    <t>Predecessora</t>
  </si>
  <si>
    <t>Observações</t>
  </si>
  <si>
    <t>Planejamento</t>
  </si>
  <si>
    <t>Definição de escopo e requisitos</t>
  </si>
  <si>
    <t>Maria Silva</t>
  </si>
  <si>
    <t>Em Andamento</t>
  </si>
  <si>
    <t>Kickoff realizado</t>
  </si>
  <si>
    <t>Análise de mercado e concorrência</t>
  </si>
  <si>
    <t>João Santos</t>
  </si>
  <si>
    <t>Concluída</t>
  </si>
  <si>
    <t>Relatório aprovado</t>
  </si>
  <si>
    <t>Criação de personas e jornada do usuário</t>
  </si>
  <si>
    <t>Ana Costa</t>
  </si>
  <si>
    <t>2</t>
  </si>
  <si>
    <t>Validação com Marketing</t>
  </si>
  <si>
    <t>Definição de arquitetura do sistema</t>
  </si>
  <si>
    <t>Carlos Tech</t>
  </si>
  <si>
    <t>1</t>
  </si>
  <si>
    <t>Aprovação pendente</t>
  </si>
  <si>
    <t>Design</t>
  </si>
  <si>
    <t>Criação de wireframes</t>
  </si>
  <si>
    <t>3</t>
  </si>
  <si>
    <t>3 iterações realizadas</t>
  </si>
  <si>
    <t>Design de interface (UI)</t>
  </si>
  <si>
    <t>Pedro Designer</t>
  </si>
  <si>
    <t>5</t>
  </si>
  <si>
    <t>Telas principais prontas</t>
  </si>
  <si>
    <t>Prototipagem interativa</t>
  </si>
  <si>
    <t>6</t>
  </si>
  <si>
    <t>Testando no Figma</t>
  </si>
  <si>
    <t>Testes de usabilidade</t>
  </si>
  <si>
    <t>Não Iniciada</t>
  </si>
  <si>
    <t>7</t>
  </si>
  <si>
    <t>Agendar com usuários</t>
  </si>
  <si>
    <t>Dev Backend</t>
  </si>
  <si>
    <t>Configuração de ambiente e infraestrutura</t>
  </si>
  <si>
    <t>4</t>
  </si>
  <si>
    <t>AWS configurado</t>
  </si>
  <si>
    <t>Desenvolvimento de API RESTful</t>
  </si>
  <si>
    <t>Lucas Dev</t>
  </si>
  <si>
    <t>9</t>
  </si>
  <si>
    <t>60% dos endpoints</t>
  </si>
  <si>
    <t>Integração com gateway de pagamento</t>
  </si>
  <si>
    <t>10</t>
  </si>
  <si>
    <t>Stripe em teste</t>
  </si>
  <si>
    <t>Sistema de gerenciamento de produtos</t>
  </si>
  <si>
    <t>Rodrigo Backend</t>
  </si>
  <si>
    <t>CRUD completo</t>
  </si>
  <si>
    <t>Implementação de autenticação e segurança</t>
  </si>
  <si>
    <t>JWT configurado</t>
  </si>
  <si>
    <t>Dev Frontend</t>
  </si>
  <si>
    <t>Setup do projeto React</t>
  </si>
  <si>
    <t>Juliana Front</t>
  </si>
  <si>
    <t>Next.js escolhido</t>
  </si>
  <si>
    <t>Desenvolvimento de componentes base</t>
  </si>
  <si>
    <t>14</t>
  </si>
  <si>
    <t>Design System OK</t>
  </si>
  <si>
    <t>Integração com API Backend</t>
  </si>
  <si>
    <t>Fernando Dev</t>
  </si>
  <si>
    <t>15</t>
  </si>
  <si>
    <t>Aguardando endpoints</t>
  </si>
  <si>
    <t>Implementação do carrinho de compras</t>
  </si>
  <si>
    <t>16</t>
  </si>
  <si>
    <t>Páginas de checkout e pagamento</t>
  </si>
  <si>
    <t>17</t>
  </si>
  <si>
    <t>Integrações</t>
  </si>
  <si>
    <t>Integração com sistema de frete</t>
  </si>
  <si>
    <t>11</t>
  </si>
  <si>
    <t>Correios e transportadoras</t>
  </si>
  <si>
    <t>Sistema de notificações por email</t>
  </si>
  <si>
    <t>13</t>
  </si>
  <si>
    <t>SendGrid aprovado</t>
  </si>
  <si>
    <t>Integração com Google Analytics</t>
  </si>
  <si>
    <t>18</t>
  </si>
  <si>
    <t>Testes</t>
  </si>
  <si>
    <t>Testes unitários backend</t>
  </si>
  <si>
    <t>Jest configurado</t>
  </si>
  <si>
    <t>Testes de integração</t>
  </si>
  <si>
    <t>22</t>
  </si>
  <si>
    <t>Testes end-to-end</t>
  </si>
  <si>
    <t>23</t>
  </si>
  <si>
    <t>Cypress preparado</t>
  </si>
  <si>
    <t>Testes de carga e performance</t>
  </si>
  <si>
    <t>24</t>
  </si>
  <si>
    <t>Testes de segurança (penetração)</t>
  </si>
  <si>
    <t>25</t>
  </si>
  <si>
    <t>Empresa terceirizada</t>
  </si>
  <si>
    <t>Homologação</t>
  </si>
  <si>
    <t>Deploy em ambiente de homologação</t>
  </si>
  <si>
    <t>26</t>
  </si>
  <si>
    <t>Testes com cliente</t>
  </si>
  <si>
    <t>27</t>
  </si>
  <si>
    <t>Agendar apresentação</t>
  </si>
  <si>
    <t>Correções e ajustes finais</t>
  </si>
  <si>
    <t>Toda Equipe</t>
  </si>
  <si>
    <t>28</t>
  </si>
  <si>
    <t>Lançamento</t>
  </si>
  <si>
    <t>Deploy em produção</t>
  </si>
  <si>
    <t>29</t>
  </si>
  <si>
    <t>Rollback preparado</t>
  </si>
  <si>
    <t>Monitoramento pós-lançamento</t>
  </si>
  <si>
    <t>30</t>
  </si>
  <si>
    <t>Suporte 24/7</t>
  </si>
  <si>
    <t>Documentação final e treinamento</t>
  </si>
  <si>
    <t>Manual do usuário</t>
  </si>
  <si>
    <t>DASHBOARD DO PROJETO</t>
  </si>
  <si>
    <t>Informações Gerais</t>
  </si>
  <si>
    <t>Nome do Projeto:</t>
  </si>
  <si>
    <t>Sistema de E-commerce Completo</t>
  </si>
  <si>
    <t>Gerente:</t>
  </si>
  <si>
    <t>Data de Início:</t>
  </si>
  <si>
    <t>Previsão de Término:</t>
  </si>
  <si>
    <t>Total de Tarefas:</t>
  </si>
  <si>
    <t>Estatísticas do Projeto</t>
  </si>
  <si>
    <t>Quantidade</t>
  </si>
  <si>
    <t>Percentual</t>
  </si>
  <si>
    <t>Concluídas</t>
  </si>
  <si>
    <t>Não Iniciadas</t>
  </si>
  <si>
    <t>Atrasadas</t>
  </si>
  <si>
    <t>Progresso Geral do Projeto</t>
  </si>
  <si>
    <t>Média de Conclusão:</t>
  </si>
  <si>
    <t>Distribuição por Fase</t>
  </si>
  <si>
    <t>ALOCAÇÃO DE RECURSOS</t>
  </si>
  <si>
    <t>Função</t>
  </si>
  <si>
    <t>Tarefas Atribuídas</t>
  </si>
  <si>
    <t>Tarefas Concluídas</t>
  </si>
  <si>
    <t>Taxa de Conclusão</t>
  </si>
  <si>
    <t>Gerente de Projetos</t>
  </si>
  <si>
    <t>Analista de Negócios</t>
  </si>
  <si>
    <t>UX/UI Designer</t>
  </si>
  <si>
    <t>Arquiteto de Sistemas</t>
  </si>
  <si>
    <t>Designer UI</t>
  </si>
  <si>
    <t>Desenvolvedor Backend</t>
  </si>
  <si>
    <t>Desenvolvedora Frontend</t>
  </si>
  <si>
    <t>Desenvolvedor Frontend</t>
  </si>
  <si>
    <t>GUIA DE USO DO CRONOGRAMA</t>
  </si>
  <si>
    <t>Como usar este cronograma:</t>
  </si>
  <si>
    <t>1. Atualização de Progresso:</t>
  </si>
  <si>
    <t>Edite a coluna 'Progresso (%)' conforme as tarefas avançam</t>
  </si>
  <si>
    <t>2. Atualização de Status:</t>
  </si>
  <si>
    <t>O status é atualizado manualmente: Não Iniciada, Em Andamento, Concluída, Atrasada</t>
  </si>
  <si>
    <t>3. Formatação Condicional:</t>
  </si>
  <si>
    <t>As cores mudam automaticamente conforme o status e progresso</t>
  </si>
  <si>
    <t>4. Dashboard:</t>
  </si>
  <si>
    <t>Visualize estatísticas gerais na aba Dashboard</t>
  </si>
  <si>
    <t>5. Recursos:</t>
  </si>
  <si>
    <t>Acompanhe a distribuição de tarefas por pessoa na aba Recursos</t>
  </si>
  <si>
    <t>Cores de Status:</t>
  </si>
  <si>
    <t>Verde</t>
  </si>
  <si>
    <t>Tarefa concluída (100%)</t>
  </si>
  <si>
    <t>Amarelo</t>
  </si>
  <si>
    <t>Em andamento (40-79%)</t>
  </si>
  <si>
    <t>Laranja</t>
  </si>
  <si>
    <t>Progresso baixo (1-39%)</t>
  </si>
  <si>
    <t>Cinza</t>
  </si>
  <si>
    <t>Não iniciada</t>
  </si>
  <si>
    <t>Vermelho</t>
  </si>
  <si>
    <t>Atrasada</t>
  </si>
  <si>
    <t>Dicas Importantes:</t>
  </si>
  <si>
    <t>• Atualize semanalmente</t>
  </si>
  <si>
    <t>Mantenha o cronograma sempre atualizado</t>
  </si>
  <si>
    <t>• Documente mudanças</t>
  </si>
  <si>
    <t>Use a coluna Observações para registrar informações importantes</t>
  </si>
  <si>
    <t>• Revise dependências</t>
  </si>
  <si>
    <t>Verifique a coluna Predecessora antes de iniciar novas tarefas</t>
  </si>
  <si>
    <t>• Comunique atrasos</t>
  </si>
  <si>
    <t>Informe imediatamente quando identificar possíveis atrasos</t>
  </si>
  <si>
    <t>TUDO EXCEL</t>
  </si>
  <si>
    <t>Link Direto Para a Página</t>
  </si>
  <si>
    <t>Se você gostou deste exemplo, apoie a gente.</t>
  </si>
  <si>
    <t>Doe qualquer quantia:</t>
  </si>
  <si>
    <t>PIX: planilha@tudoexcel.com.br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</si>
</sst>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5" formatCode="0&quot;%&quot;"/>
  </numFmts>
  <fonts count="11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6"/>
      <color rgb="FF1F4E78"/>
      <name val="Calibri"/>
      <family val="2"/>
    </font>
    <font>
      <b/>
      <sz val="12"/>
      <name val="Calibri"/>
      <family val="2"/>
    </font>
    <font>
      <b/>
      <sz val="14"/>
      <color rgb="FF1F4E78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u/>
      <sz val="72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D9E1F2"/>
        <bgColor rgb="FFD9E1F2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3" fillId="3" borderId="0" xfId="0" applyFont="1" applyFill="1"/>
    <xf numFmtId="14" fontId="0" fillId="0" borderId="0" xfId="0" applyNumberFormat="1"/>
    <xf numFmtId="9" fontId="0" fillId="0" borderId="0" xfId="0" applyNumberFormat="1"/>
    <xf numFmtId="165" fontId="0" fillId="0" borderId="0" xfId="0" applyNumberFormat="1"/>
    <xf numFmtId="0" fontId="1" fillId="2" borderId="0" xfId="0" applyFont="1" applyFill="1" applyAlignment="1">
      <alignment horizontal="center"/>
    </xf>
    <xf numFmtId="0" fontId="5" fillId="4" borderId="0" xfId="0" applyFont="1" applyFill="1"/>
    <xf numFmtId="0" fontId="2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/>
    <xf numFmtId="0" fontId="7" fillId="0" borderId="0" xfId="1" applyFont="1" applyAlignment="1">
      <alignment horizontal="center" vertical="center"/>
    </xf>
    <xf numFmtId="0" fontId="4" fillId="0" borderId="0" xfId="0" applyFont="1" applyAlignme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5" borderId="0" xfId="0" applyFont="1" applyFill="1"/>
  </cellXfs>
  <cellStyles count="2">
    <cellStyle name="Hiperlink" xfId="1" builtinId="8"/>
    <cellStyle name="Normal" xfId="0" builtinId="0"/>
  </cellStyles>
  <dxfs count="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3F3F3F"/>
      </font>
      <fill>
        <patternFill patternType="solid">
          <fgColor rgb="FFE7E6E6"/>
          <bgColor rgb="FFE7E6E6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000"/>
          <bgColor rgb="FFFFC00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1" defaultTableStyle="TableStyleMedium9" defaultPivotStyle="PivotStyleLight16">
    <tableStyle name="Invisible" pivot="0" table="0" count="0" xr9:uid="{BB08590C-47E7-4851-8170-AD624E5E7A1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>
      <pane xSplit="3" ySplit="1" topLeftCell="D2" activePane="bottomRight" state="frozen"/>
      <selection pane="topRight"/>
      <selection pane="bottomLeft"/>
      <selection pane="bottomRight" activeCell="G23" sqref="G23"/>
    </sheetView>
  </sheetViews>
  <sheetFormatPr defaultRowHeight="14.4" x14ac:dyDescent="0.3"/>
  <cols>
    <col min="1" max="1" width="6" customWidth="1"/>
    <col min="2" max="2" width="20" customWidth="1"/>
    <col min="3" max="3" width="35" customWidth="1"/>
    <col min="4" max="4" width="18" customWidth="1"/>
    <col min="5" max="6" width="13" customWidth="1"/>
    <col min="7" max="7" width="14" customWidth="1"/>
    <col min="8" max="8" width="13" customWidth="1"/>
    <col min="9" max="9" width="15" customWidth="1"/>
    <col min="10" max="10" width="12" customWidth="1"/>
    <col min="11" max="11" width="30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2">
        <v>1</v>
      </c>
      <c r="B2" s="3" t="s">
        <v>11</v>
      </c>
      <c r="C2" s="3" t="s">
        <v>12</v>
      </c>
      <c r="D2" s="3" t="s">
        <v>13</v>
      </c>
      <c r="E2" s="4">
        <v>45691</v>
      </c>
      <c r="F2" s="4">
        <v>45696</v>
      </c>
      <c r="G2" s="2">
        <v>5</v>
      </c>
      <c r="H2" s="2">
        <v>60</v>
      </c>
      <c r="I2" s="2" t="s">
        <v>14</v>
      </c>
      <c r="J2" s="2"/>
      <c r="K2" s="3" t="s">
        <v>15</v>
      </c>
    </row>
    <row r="3" spans="1:11" x14ac:dyDescent="0.3">
      <c r="A3" s="2">
        <v>2</v>
      </c>
      <c r="B3" s="3" t="s">
        <v>11</v>
      </c>
      <c r="C3" s="3" t="s">
        <v>16</v>
      </c>
      <c r="D3" s="3" t="s">
        <v>17</v>
      </c>
      <c r="E3" s="4">
        <v>45691</v>
      </c>
      <c r="F3" s="4">
        <v>45698</v>
      </c>
      <c r="G3" s="2">
        <v>7</v>
      </c>
      <c r="H3" s="2">
        <v>100</v>
      </c>
      <c r="I3" s="2" t="s">
        <v>18</v>
      </c>
      <c r="J3" s="2"/>
      <c r="K3" s="3" t="s">
        <v>19</v>
      </c>
    </row>
    <row r="4" spans="1:11" x14ac:dyDescent="0.3">
      <c r="A4" s="2">
        <v>3</v>
      </c>
      <c r="B4" s="3" t="s">
        <v>11</v>
      </c>
      <c r="C4" s="3" t="s">
        <v>20</v>
      </c>
      <c r="D4" s="3" t="s">
        <v>21</v>
      </c>
      <c r="E4" s="4">
        <v>45694</v>
      </c>
      <c r="F4" s="4">
        <v>45701</v>
      </c>
      <c r="G4" s="2">
        <v>7</v>
      </c>
      <c r="H4" s="2">
        <v>80</v>
      </c>
      <c r="I4" s="2" t="s">
        <v>14</v>
      </c>
      <c r="J4" s="2" t="s">
        <v>22</v>
      </c>
      <c r="K4" s="3" t="s">
        <v>23</v>
      </c>
    </row>
    <row r="5" spans="1:11" x14ac:dyDescent="0.3">
      <c r="A5" s="2">
        <v>4</v>
      </c>
      <c r="B5" s="3" t="s">
        <v>11</v>
      </c>
      <c r="C5" s="3" t="s">
        <v>24</v>
      </c>
      <c r="D5" s="3" t="s">
        <v>25</v>
      </c>
      <c r="E5" s="4">
        <v>45696</v>
      </c>
      <c r="F5" s="4">
        <v>45703</v>
      </c>
      <c r="G5" s="2">
        <v>7</v>
      </c>
      <c r="H5" s="2">
        <v>40</v>
      </c>
      <c r="I5" s="2" t="s">
        <v>14</v>
      </c>
      <c r="J5" s="2" t="s">
        <v>26</v>
      </c>
      <c r="K5" s="3" t="s">
        <v>27</v>
      </c>
    </row>
    <row r="6" spans="1:11" x14ac:dyDescent="0.3">
      <c r="A6" s="2">
        <v>5</v>
      </c>
      <c r="B6" s="3" t="s">
        <v>28</v>
      </c>
      <c r="C6" s="3" t="s">
        <v>29</v>
      </c>
      <c r="D6" s="3" t="s">
        <v>21</v>
      </c>
      <c r="E6" s="4">
        <v>45701</v>
      </c>
      <c r="F6" s="4">
        <v>45708</v>
      </c>
      <c r="G6" s="2">
        <v>7</v>
      </c>
      <c r="H6" s="2">
        <v>100</v>
      </c>
      <c r="I6" s="2" t="s">
        <v>18</v>
      </c>
      <c r="J6" s="2" t="s">
        <v>30</v>
      </c>
      <c r="K6" s="3" t="s">
        <v>31</v>
      </c>
    </row>
    <row r="7" spans="1:11" x14ac:dyDescent="0.3">
      <c r="A7" s="2">
        <v>6</v>
      </c>
      <c r="B7" s="3" t="s">
        <v>28</v>
      </c>
      <c r="C7" s="3" t="s">
        <v>32</v>
      </c>
      <c r="D7" s="3" t="s">
        <v>33</v>
      </c>
      <c r="E7" s="4">
        <v>45706</v>
      </c>
      <c r="F7" s="4">
        <v>45716</v>
      </c>
      <c r="G7" s="2">
        <v>10</v>
      </c>
      <c r="H7" s="2">
        <v>70</v>
      </c>
      <c r="I7" s="2" t="s">
        <v>14</v>
      </c>
      <c r="J7" s="2" t="s">
        <v>34</v>
      </c>
      <c r="K7" s="3" t="s">
        <v>35</v>
      </c>
    </row>
    <row r="8" spans="1:11" x14ac:dyDescent="0.3">
      <c r="A8" s="2">
        <v>7</v>
      </c>
      <c r="B8" s="3" t="s">
        <v>28</v>
      </c>
      <c r="C8" s="3" t="s">
        <v>36</v>
      </c>
      <c r="D8" s="3" t="s">
        <v>21</v>
      </c>
      <c r="E8" s="4">
        <v>45711</v>
      </c>
      <c r="F8" s="4">
        <v>45719</v>
      </c>
      <c r="G8" s="2">
        <v>8</v>
      </c>
      <c r="H8" s="2">
        <v>50</v>
      </c>
      <c r="I8" s="2" t="s">
        <v>14</v>
      </c>
      <c r="J8" s="2" t="s">
        <v>37</v>
      </c>
      <c r="K8" s="3" t="s">
        <v>38</v>
      </c>
    </row>
    <row r="9" spans="1:11" x14ac:dyDescent="0.3">
      <c r="A9" s="2">
        <v>8</v>
      </c>
      <c r="B9" s="3" t="s">
        <v>28</v>
      </c>
      <c r="C9" s="3" t="s">
        <v>39</v>
      </c>
      <c r="D9" s="3" t="s">
        <v>13</v>
      </c>
      <c r="E9" s="4">
        <v>45717</v>
      </c>
      <c r="F9" s="4">
        <v>45724</v>
      </c>
      <c r="G9" s="2">
        <v>7</v>
      </c>
      <c r="H9" s="2">
        <v>20</v>
      </c>
      <c r="I9" s="2" t="s">
        <v>40</v>
      </c>
      <c r="J9" s="2" t="s">
        <v>41</v>
      </c>
      <c r="K9" s="3" t="s">
        <v>42</v>
      </c>
    </row>
    <row r="10" spans="1:11" x14ac:dyDescent="0.3">
      <c r="A10" s="2">
        <v>9</v>
      </c>
      <c r="B10" s="3" t="s">
        <v>43</v>
      </c>
      <c r="C10" s="3" t="s">
        <v>44</v>
      </c>
      <c r="D10" s="3" t="s">
        <v>25</v>
      </c>
      <c r="E10" s="4">
        <v>45703</v>
      </c>
      <c r="F10" s="4">
        <v>45708</v>
      </c>
      <c r="G10" s="2">
        <v>5</v>
      </c>
      <c r="H10" s="2">
        <v>100</v>
      </c>
      <c r="I10" s="2" t="s">
        <v>18</v>
      </c>
      <c r="J10" s="2" t="s">
        <v>45</v>
      </c>
      <c r="K10" s="3" t="s">
        <v>46</v>
      </c>
    </row>
    <row r="11" spans="1:11" x14ac:dyDescent="0.3">
      <c r="A11" s="2">
        <v>10</v>
      </c>
      <c r="B11" s="3" t="s">
        <v>43</v>
      </c>
      <c r="C11" s="3" t="s">
        <v>47</v>
      </c>
      <c r="D11" s="3" t="s">
        <v>48</v>
      </c>
      <c r="E11" s="4">
        <v>45708</v>
      </c>
      <c r="F11" s="4">
        <v>45726</v>
      </c>
      <c r="G11" s="2">
        <v>18</v>
      </c>
      <c r="H11" s="2">
        <v>45</v>
      </c>
      <c r="I11" s="2" t="s">
        <v>14</v>
      </c>
      <c r="J11" s="2" t="s">
        <v>49</v>
      </c>
      <c r="K11" s="3" t="s">
        <v>50</v>
      </c>
    </row>
    <row r="12" spans="1:11" x14ac:dyDescent="0.3">
      <c r="A12" s="2">
        <v>11</v>
      </c>
      <c r="B12" s="3" t="s">
        <v>43</v>
      </c>
      <c r="C12" s="3" t="s">
        <v>51</v>
      </c>
      <c r="D12" s="3" t="s">
        <v>25</v>
      </c>
      <c r="E12" s="4">
        <v>45716</v>
      </c>
      <c r="F12" s="4">
        <v>45729</v>
      </c>
      <c r="G12" s="2">
        <v>13</v>
      </c>
      <c r="H12" s="2">
        <v>30</v>
      </c>
      <c r="I12" s="2" t="s">
        <v>14</v>
      </c>
      <c r="J12" s="2" t="s">
        <v>52</v>
      </c>
      <c r="K12" s="3" t="s">
        <v>53</v>
      </c>
    </row>
    <row r="13" spans="1:11" x14ac:dyDescent="0.3">
      <c r="A13" s="2">
        <v>12</v>
      </c>
      <c r="B13" s="3" t="s">
        <v>43</v>
      </c>
      <c r="C13" s="3" t="s">
        <v>54</v>
      </c>
      <c r="D13" s="3" t="s">
        <v>55</v>
      </c>
      <c r="E13" s="4">
        <v>45711</v>
      </c>
      <c r="F13" s="4">
        <v>45731</v>
      </c>
      <c r="G13" s="2">
        <v>20</v>
      </c>
      <c r="H13" s="2">
        <v>55</v>
      </c>
      <c r="I13" s="2" t="s">
        <v>14</v>
      </c>
      <c r="J13" s="2" t="s">
        <v>49</v>
      </c>
      <c r="K13" s="3" t="s">
        <v>56</v>
      </c>
    </row>
    <row r="14" spans="1:11" x14ac:dyDescent="0.3">
      <c r="A14" s="2">
        <v>13</v>
      </c>
      <c r="B14" s="3" t="s">
        <v>43</v>
      </c>
      <c r="C14" s="3" t="s">
        <v>57</v>
      </c>
      <c r="D14" s="3" t="s">
        <v>48</v>
      </c>
      <c r="E14" s="4">
        <v>45719</v>
      </c>
      <c r="F14" s="4">
        <v>45733</v>
      </c>
      <c r="G14" s="2">
        <v>14</v>
      </c>
      <c r="H14" s="2">
        <v>25</v>
      </c>
      <c r="I14" s="2" t="s">
        <v>14</v>
      </c>
      <c r="J14" s="2" t="s">
        <v>52</v>
      </c>
      <c r="K14" s="3" t="s">
        <v>58</v>
      </c>
    </row>
    <row r="15" spans="1:11" x14ac:dyDescent="0.3">
      <c r="A15" s="2">
        <v>14</v>
      </c>
      <c r="B15" s="3" t="s">
        <v>59</v>
      </c>
      <c r="C15" s="3" t="s">
        <v>60</v>
      </c>
      <c r="D15" s="3" t="s">
        <v>61</v>
      </c>
      <c r="E15" s="4">
        <v>45716</v>
      </c>
      <c r="F15" s="4">
        <v>45719</v>
      </c>
      <c r="G15" s="2">
        <v>3</v>
      </c>
      <c r="H15" s="2">
        <v>100</v>
      </c>
      <c r="I15" s="2" t="s">
        <v>18</v>
      </c>
      <c r="J15" s="2" t="s">
        <v>37</v>
      </c>
      <c r="K15" s="3" t="s">
        <v>62</v>
      </c>
    </row>
    <row r="16" spans="1:11" x14ac:dyDescent="0.3">
      <c r="A16" s="2">
        <v>15</v>
      </c>
      <c r="B16" s="3" t="s">
        <v>59</v>
      </c>
      <c r="C16" s="3" t="s">
        <v>63</v>
      </c>
      <c r="D16" s="3" t="s">
        <v>61</v>
      </c>
      <c r="E16" s="4">
        <v>45719</v>
      </c>
      <c r="F16" s="4">
        <v>45731</v>
      </c>
      <c r="G16" s="2">
        <v>12</v>
      </c>
      <c r="H16" s="2">
        <v>50</v>
      </c>
      <c r="I16" s="2" t="s">
        <v>14</v>
      </c>
      <c r="J16" s="2" t="s">
        <v>64</v>
      </c>
      <c r="K16" s="3" t="s">
        <v>65</v>
      </c>
    </row>
    <row r="17" spans="1:11" x14ac:dyDescent="0.3">
      <c r="A17" s="2">
        <v>16</v>
      </c>
      <c r="B17" s="3" t="s">
        <v>59</v>
      </c>
      <c r="C17" s="3" t="s">
        <v>66</v>
      </c>
      <c r="D17" s="3" t="s">
        <v>67</v>
      </c>
      <c r="E17" s="4">
        <v>45726</v>
      </c>
      <c r="F17" s="4">
        <v>45736</v>
      </c>
      <c r="G17" s="2">
        <v>10</v>
      </c>
      <c r="H17" s="2">
        <v>20</v>
      </c>
      <c r="I17" s="2" t="s">
        <v>40</v>
      </c>
      <c r="J17" s="2" t="s">
        <v>68</v>
      </c>
      <c r="K17" s="3" t="s">
        <v>69</v>
      </c>
    </row>
    <row r="18" spans="1:11" x14ac:dyDescent="0.3">
      <c r="A18" s="2">
        <v>17</v>
      </c>
      <c r="B18" s="3" t="s">
        <v>59</v>
      </c>
      <c r="C18" s="3" t="s">
        <v>70</v>
      </c>
      <c r="D18" s="3" t="s">
        <v>61</v>
      </c>
      <c r="E18" s="4">
        <v>45729</v>
      </c>
      <c r="F18" s="4">
        <v>45739</v>
      </c>
      <c r="G18" s="2">
        <v>10</v>
      </c>
      <c r="H18" s="2">
        <v>15</v>
      </c>
      <c r="I18" s="2" t="s">
        <v>40</v>
      </c>
      <c r="J18" s="2" t="s">
        <v>71</v>
      </c>
      <c r="K18" s="3"/>
    </row>
    <row r="19" spans="1:11" x14ac:dyDescent="0.3">
      <c r="A19" s="2">
        <v>18</v>
      </c>
      <c r="B19" s="3" t="s">
        <v>59</v>
      </c>
      <c r="C19" s="3" t="s">
        <v>72</v>
      </c>
      <c r="D19" s="3" t="s">
        <v>67</v>
      </c>
      <c r="E19" s="4">
        <v>45731</v>
      </c>
      <c r="F19" s="4">
        <v>45741</v>
      </c>
      <c r="G19" s="2">
        <v>10</v>
      </c>
      <c r="H19" s="2">
        <v>10</v>
      </c>
      <c r="I19" s="2" t="s">
        <v>40</v>
      </c>
      <c r="J19" s="2" t="s">
        <v>73</v>
      </c>
      <c r="K19" s="3"/>
    </row>
    <row r="20" spans="1:11" x14ac:dyDescent="0.3">
      <c r="A20" s="2">
        <v>19</v>
      </c>
      <c r="B20" s="3" t="s">
        <v>74</v>
      </c>
      <c r="C20" s="3" t="s">
        <v>75</v>
      </c>
      <c r="D20" s="3" t="s">
        <v>25</v>
      </c>
      <c r="E20" s="4">
        <v>45733</v>
      </c>
      <c r="F20" s="4">
        <v>45740</v>
      </c>
      <c r="G20" s="2">
        <v>7</v>
      </c>
      <c r="H20" s="2">
        <v>0</v>
      </c>
      <c r="I20" s="2" t="s">
        <v>40</v>
      </c>
      <c r="J20" s="2" t="s">
        <v>76</v>
      </c>
      <c r="K20" s="3" t="s">
        <v>77</v>
      </c>
    </row>
    <row r="21" spans="1:11" x14ac:dyDescent="0.3">
      <c r="A21" s="2">
        <v>20</v>
      </c>
      <c r="B21" s="3" t="s">
        <v>74</v>
      </c>
      <c r="C21" s="3" t="s">
        <v>78</v>
      </c>
      <c r="D21" s="3" t="s">
        <v>55</v>
      </c>
      <c r="E21" s="4">
        <v>45735</v>
      </c>
      <c r="F21" s="4">
        <v>45742</v>
      </c>
      <c r="G21" s="2">
        <v>7</v>
      </c>
      <c r="H21" s="2">
        <v>0</v>
      </c>
      <c r="I21" s="2" t="s">
        <v>40</v>
      </c>
      <c r="J21" s="2" t="s">
        <v>79</v>
      </c>
      <c r="K21" s="3" t="s">
        <v>80</v>
      </c>
    </row>
    <row r="22" spans="1:11" x14ac:dyDescent="0.3">
      <c r="A22" s="2">
        <v>21</v>
      </c>
      <c r="B22" s="3" t="s">
        <v>74</v>
      </c>
      <c r="C22" s="3" t="s">
        <v>81</v>
      </c>
      <c r="D22" s="3" t="s">
        <v>67</v>
      </c>
      <c r="E22" s="4">
        <v>45737</v>
      </c>
      <c r="F22" s="4">
        <v>45740</v>
      </c>
      <c r="G22" s="2">
        <v>3</v>
      </c>
      <c r="H22" s="2">
        <v>0</v>
      </c>
      <c r="I22" s="2" t="s">
        <v>40</v>
      </c>
      <c r="J22" s="2" t="s">
        <v>82</v>
      </c>
      <c r="K22" s="3"/>
    </row>
    <row r="23" spans="1:11" x14ac:dyDescent="0.3">
      <c r="A23" s="2">
        <v>22</v>
      </c>
      <c r="B23" s="3" t="s">
        <v>83</v>
      </c>
      <c r="C23" s="3" t="s">
        <v>84</v>
      </c>
      <c r="D23" s="3" t="s">
        <v>48</v>
      </c>
      <c r="E23" s="4">
        <v>45726</v>
      </c>
      <c r="F23" s="4">
        <v>45736</v>
      </c>
      <c r="G23" s="2">
        <v>10</v>
      </c>
      <c r="H23" s="2">
        <v>30</v>
      </c>
      <c r="I23" s="2" t="s">
        <v>14</v>
      </c>
      <c r="J23" s="2" t="s">
        <v>52</v>
      </c>
      <c r="K23" s="3" t="s">
        <v>85</v>
      </c>
    </row>
    <row r="24" spans="1:11" x14ac:dyDescent="0.3">
      <c r="A24" s="2">
        <v>23</v>
      </c>
      <c r="B24" s="3" t="s">
        <v>83</v>
      </c>
      <c r="C24" s="3" t="s">
        <v>86</v>
      </c>
      <c r="D24" s="3" t="s">
        <v>25</v>
      </c>
      <c r="E24" s="4">
        <v>45736</v>
      </c>
      <c r="F24" s="4">
        <v>45744</v>
      </c>
      <c r="G24" s="2">
        <v>8</v>
      </c>
      <c r="H24" s="2">
        <v>0</v>
      </c>
      <c r="I24" s="2" t="s">
        <v>40</v>
      </c>
      <c r="J24" s="2" t="s">
        <v>87</v>
      </c>
      <c r="K24" s="3"/>
    </row>
    <row r="25" spans="1:11" x14ac:dyDescent="0.3">
      <c r="A25" s="2">
        <v>24</v>
      </c>
      <c r="B25" s="3" t="s">
        <v>83</v>
      </c>
      <c r="C25" s="3" t="s">
        <v>88</v>
      </c>
      <c r="D25" s="3" t="s">
        <v>61</v>
      </c>
      <c r="E25" s="4">
        <v>45739</v>
      </c>
      <c r="F25" s="4">
        <v>45747</v>
      </c>
      <c r="G25" s="2">
        <v>8</v>
      </c>
      <c r="H25" s="2">
        <v>0</v>
      </c>
      <c r="I25" s="2" t="s">
        <v>40</v>
      </c>
      <c r="J25" s="2" t="s">
        <v>89</v>
      </c>
      <c r="K25" s="3" t="s">
        <v>90</v>
      </c>
    </row>
    <row r="26" spans="1:11" x14ac:dyDescent="0.3">
      <c r="A26" s="2">
        <v>25</v>
      </c>
      <c r="B26" s="3" t="s">
        <v>83</v>
      </c>
      <c r="C26" s="3" t="s">
        <v>91</v>
      </c>
      <c r="D26" s="3" t="s">
        <v>25</v>
      </c>
      <c r="E26" s="4">
        <v>45741</v>
      </c>
      <c r="F26" s="4">
        <v>45749</v>
      </c>
      <c r="G26" s="2">
        <v>8</v>
      </c>
      <c r="H26" s="2">
        <v>0</v>
      </c>
      <c r="I26" s="2" t="s">
        <v>40</v>
      </c>
      <c r="J26" s="2" t="s">
        <v>92</v>
      </c>
      <c r="K26" s="3"/>
    </row>
    <row r="27" spans="1:11" x14ac:dyDescent="0.3">
      <c r="A27" s="2">
        <v>26</v>
      </c>
      <c r="B27" s="3" t="s">
        <v>83</v>
      </c>
      <c r="C27" s="3" t="s">
        <v>93</v>
      </c>
      <c r="D27" s="3" t="s">
        <v>48</v>
      </c>
      <c r="E27" s="4">
        <v>45744</v>
      </c>
      <c r="F27" s="4">
        <v>45751</v>
      </c>
      <c r="G27" s="2">
        <v>7</v>
      </c>
      <c r="H27" s="2">
        <v>0</v>
      </c>
      <c r="I27" s="2" t="s">
        <v>40</v>
      </c>
      <c r="J27" s="2" t="s">
        <v>94</v>
      </c>
      <c r="K27" s="3" t="s">
        <v>95</v>
      </c>
    </row>
    <row r="28" spans="1:11" x14ac:dyDescent="0.3">
      <c r="A28" s="2">
        <v>27</v>
      </c>
      <c r="B28" s="3" t="s">
        <v>96</v>
      </c>
      <c r="C28" s="3" t="s">
        <v>97</v>
      </c>
      <c r="D28" s="3" t="s">
        <v>25</v>
      </c>
      <c r="E28" s="4">
        <v>45747</v>
      </c>
      <c r="F28" s="4">
        <v>45750</v>
      </c>
      <c r="G28" s="2">
        <v>3</v>
      </c>
      <c r="H28" s="2">
        <v>0</v>
      </c>
      <c r="I28" s="2" t="s">
        <v>40</v>
      </c>
      <c r="J28" s="2" t="s">
        <v>98</v>
      </c>
      <c r="K28" s="3"/>
    </row>
    <row r="29" spans="1:11" x14ac:dyDescent="0.3">
      <c r="A29" s="2">
        <v>28</v>
      </c>
      <c r="B29" s="3" t="s">
        <v>96</v>
      </c>
      <c r="C29" s="3" t="s">
        <v>99</v>
      </c>
      <c r="D29" s="3" t="s">
        <v>13</v>
      </c>
      <c r="E29" s="4">
        <v>45750</v>
      </c>
      <c r="F29" s="4">
        <v>45756</v>
      </c>
      <c r="G29" s="2">
        <v>6</v>
      </c>
      <c r="H29" s="2">
        <v>0</v>
      </c>
      <c r="I29" s="2" t="s">
        <v>40</v>
      </c>
      <c r="J29" s="2" t="s">
        <v>100</v>
      </c>
      <c r="K29" s="3" t="s">
        <v>101</v>
      </c>
    </row>
    <row r="30" spans="1:11" x14ac:dyDescent="0.3">
      <c r="A30" s="2">
        <v>29</v>
      </c>
      <c r="B30" s="3" t="s">
        <v>96</v>
      </c>
      <c r="C30" s="3" t="s">
        <v>102</v>
      </c>
      <c r="D30" s="3" t="s">
        <v>103</v>
      </c>
      <c r="E30" s="4">
        <v>45754</v>
      </c>
      <c r="F30" s="4">
        <v>45761</v>
      </c>
      <c r="G30" s="2">
        <v>7</v>
      </c>
      <c r="H30" s="2">
        <v>0</v>
      </c>
      <c r="I30" s="2" t="s">
        <v>40</v>
      </c>
      <c r="J30" s="2" t="s">
        <v>104</v>
      </c>
      <c r="K30" s="3"/>
    </row>
    <row r="31" spans="1:11" x14ac:dyDescent="0.3">
      <c r="A31" s="2">
        <v>30</v>
      </c>
      <c r="B31" s="3" t="s">
        <v>105</v>
      </c>
      <c r="C31" s="3" t="s">
        <v>106</v>
      </c>
      <c r="D31" s="3" t="s">
        <v>25</v>
      </c>
      <c r="E31" s="4">
        <v>45761</v>
      </c>
      <c r="F31" s="4">
        <v>45763</v>
      </c>
      <c r="G31" s="2">
        <v>2</v>
      </c>
      <c r="H31" s="2">
        <v>0</v>
      </c>
      <c r="I31" s="2" t="s">
        <v>40</v>
      </c>
      <c r="J31" s="2" t="s">
        <v>107</v>
      </c>
      <c r="K31" s="3" t="s">
        <v>108</v>
      </c>
    </row>
    <row r="32" spans="1:11" x14ac:dyDescent="0.3">
      <c r="A32" s="2">
        <v>31</v>
      </c>
      <c r="B32" s="3" t="s">
        <v>105</v>
      </c>
      <c r="C32" s="3" t="s">
        <v>109</v>
      </c>
      <c r="D32" s="3" t="s">
        <v>103</v>
      </c>
      <c r="E32" s="4">
        <v>45763</v>
      </c>
      <c r="F32" s="4">
        <v>45770</v>
      </c>
      <c r="G32" s="2">
        <v>7</v>
      </c>
      <c r="H32" s="2">
        <v>0</v>
      </c>
      <c r="I32" s="2" t="s">
        <v>40</v>
      </c>
      <c r="J32" s="2" t="s">
        <v>110</v>
      </c>
      <c r="K32" s="3" t="s">
        <v>111</v>
      </c>
    </row>
    <row r="33" spans="1:11" x14ac:dyDescent="0.3">
      <c r="A33" s="2">
        <v>32</v>
      </c>
      <c r="B33" s="3" t="s">
        <v>105</v>
      </c>
      <c r="C33" s="3" t="s">
        <v>112</v>
      </c>
      <c r="D33" s="3" t="s">
        <v>13</v>
      </c>
      <c r="E33" s="4">
        <v>45763</v>
      </c>
      <c r="F33" s="4">
        <v>45768</v>
      </c>
      <c r="G33" s="2">
        <v>5</v>
      </c>
      <c r="H33" s="2">
        <v>0</v>
      </c>
      <c r="I33" s="2" t="s">
        <v>40</v>
      </c>
      <c r="J33" s="2" t="s">
        <v>110</v>
      </c>
      <c r="K33" s="3" t="s">
        <v>113</v>
      </c>
    </row>
  </sheetData>
  <conditionalFormatting sqref="H2:H33">
    <cfRule type="cellIs" dxfId="6" priority="5" operator="greaterThanOrEqual">
      <formula>80</formula>
    </cfRule>
    <cfRule type="cellIs" dxfId="5" priority="6" operator="between">
      <formula>40</formula>
      <formula>79</formula>
    </cfRule>
    <cfRule type="cellIs" dxfId="4" priority="7" operator="between">
      <formula>1</formula>
      <formula>39</formula>
    </cfRule>
  </conditionalFormatting>
  <conditionalFormatting sqref="I2:I33">
    <cfRule type="cellIs" dxfId="3" priority="1" operator="equal">
      <formula>"Concluída"</formula>
    </cfRule>
    <cfRule type="cellIs" dxfId="2" priority="2" operator="equal">
      <formula>"Em Andamento"</formula>
    </cfRule>
    <cfRule type="cellIs" dxfId="1" priority="3" operator="equal">
      <formula>"Não Iniciada"</formula>
    </cfRule>
    <cfRule type="cellIs" dxfId="0" priority="4" operator="equal">
      <formula>"Atrasada"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sqref="A1:E18"/>
    </sheetView>
  </sheetViews>
  <sheetFormatPr defaultRowHeight="14.4" x14ac:dyDescent="0.3"/>
  <cols>
    <col min="1" max="1" width="25" customWidth="1"/>
    <col min="2" max="2" width="20" customWidth="1"/>
    <col min="3" max="4" width="15" customWidth="1"/>
  </cols>
  <sheetData>
    <row r="1" spans="1:4" ht="21" x14ac:dyDescent="0.3">
      <c r="A1" s="11" t="s">
        <v>114</v>
      </c>
      <c r="B1" s="12"/>
      <c r="C1" s="12"/>
      <c r="D1" s="12"/>
    </row>
    <row r="3" spans="1:4" ht="15.6" x14ac:dyDescent="0.3">
      <c r="A3" s="5" t="s">
        <v>115</v>
      </c>
    </row>
    <row r="4" spans="1:4" x14ac:dyDescent="0.3">
      <c r="A4" t="s">
        <v>116</v>
      </c>
      <c r="B4" t="s">
        <v>117</v>
      </c>
    </row>
    <row r="5" spans="1:4" x14ac:dyDescent="0.3">
      <c r="A5" t="s">
        <v>118</v>
      </c>
      <c r="B5" t="s">
        <v>13</v>
      </c>
    </row>
    <row r="6" spans="1:4" x14ac:dyDescent="0.3">
      <c r="A6" t="s">
        <v>119</v>
      </c>
      <c r="B6" s="6">
        <v>45691</v>
      </c>
    </row>
    <row r="7" spans="1:4" x14ac:dyDescent="0.3">
      <c r="A7" t="s">
        <v>120</v>
      </c>
      <c r="B7" s="6">
        <v>45770</v>
      </c>
    </row>
    <row r="8" spans="1:4" x14ac:dyDescent="0.3">
      <c r="A8" t="s">
        <v>121</v>
      </c>
      <c r="B8">
        <f>COUNTA('Cronograma Principal'!A2:A33)</f>
        <v>32</v>
      </c>
    </row>
    <row r="10" spans="1:4" ht="15.6" x14ac:dyDescent="0.3">
      <c r="A10" s="5" t="s">
        <v>122</v>
      </c>
    </row>
    <row r="11" spans="1:4" x14ac:dyDescent="0.3">
      <c r="A11" t="s">
        <v>8</v>
      </c>
      <c r="B11" t="s">
        <v>123</v>
      </c>
      <c r="C11" t="s">
        <v>124</v>
      </c>
    </row>
    <row r="12" spans="1:4" x14ac:dyDescent="0.3">
      <c r="A12" t="s">
        <v>125</v>
      </c>
      <c r="B12">
        <f>COUNTIF('Cronograma Principal'!I:I,"Concluída")</f>
        <v>4</v>
      </c>
      <c r="C12" s="7">
        <f>B12/B8</f>
        <v>0.125</v>
      </c>
    </row>
    <row r="13" spans="1:4" x14ac:dyDescent="0.3">
      <c r="A13" t="s">
        <v>14</v>
      </c>
      <c r="B13">
        <f>COUNTIF('Cronograma Principal'!I:I,"Em Andamento")</f>
        <v>11</v>
      </c>
      <c r="C13" s="7">
        <f>B13/B8</f>
        <v>0.34375</v>
      </c>
    </row>
    <row r="14" spans="1:4" x14ac:dyDescent="0.3">
      <c r="A14" t="s">
        <v>126</v>
      </c>
      <c r="B14">
        <f>COUNTIF('Cronograma Principal'!I:I,"Não Iniciada")</f>
        <v>17</v>
      </c>
      <c r="C14" s="7">
        <f>B14/B8</f>
        <v>0.53125</v>
      </c>
    </row>
    <row r="15" spans="1:4" x14ac:dyDescent="0.3">
      <c r="A15" t="s">
        <v>127</v>
      </c>
      <c r="B15">
        <f>COUNTIF('Cronograma Principal'!I:I,"Atrasada")</f>
        <v>0</v>
      </c>
      <c r="C15" s="7">
        <f>B15/B8</f>
        <v>0</v>
      </c>
    </row>
    <row r="17" spans="1:2" ht="15.6" x14ac:dyDescent="0.3">
      <c r="A17" s="5" t="s">
        <v>128</v>
      </c>
    </row>
    <row r="18" spans="1:2" x14ac:dyDescent="0.3">
      <c r="A18" t="s">
        <v>129</v>
      </c>
      <c r="B18" s="8">
        <f>AVERAGE('Cronograma Principal'!H2:H33)</f>
        <v>31.25</v>
      </c>
    </row>
    <row r="20" spans="1:2" ht="15.6" x14ac:dyDescent="0.3">
      <c r="A20" s="5" t="s">
        <v>130</v>
      </c>
    </row>
    <row r="21" spans="1:2" x14ac:dyDescent="0.3">
      <c r="A21" t="s">
        <v>11</v>
      </c>
      <c r="B21">
        <f>COUNTIF('Cronograma Principal'!B:B,A21)</f>
        <v>4</v>
      </c>
    </row>
    <row r="22" spans="1:2" x14ac:dyDescent="0.3">
      <c r="A22" t="s">
        <v>28</v>
      </c>
      <c r="B22">
        <f>COUNTIF('Cronograma Principal'!B:B,A22)</f>
        <v>4</v>
      </c>
    </row>
    <row r="23" spans="1:2" x14ac:dyDescent="0.3">
      <c r="A23" t="s">
        <v>43</v>
      </c>
      <c r="B23">
        <f>COUNTIF('Cronograma Principal'!B:B,A23)</f>
        <v>5</v>
      </c>
    </row>
    <row r="24" spans="1:2" x14ac:dyDescent="0.3">
      <c r="A24" t="s">
        <v>59</v>
      </c>
      <c r="B24">
        <f>COUNTIF('Cronograma Principal'!B:B,A24)</f>
        <v>5</v>
      </c>
    </row>
    <row r="25" spans="1:2" x14ac:dyDescent="0.3">
      <c r="A25" t="s">
        <v>74</v>
      </c>
      <c r="B25">
        <f>COUNTIF('Cronograma Principal'!B:B,A25)</f>
        <v>3</v>
      </c>
    </row>
    <row r="26" spans="1:2" x14ac:dyDescent="0.3">
      <c r="A26" t="s">
        <v>83</v>
      </c>
      <c r="B26">
        <f>COUNTIF('Cronograma Principal'!B:B,A26)</f>
        <v>5</v>
      </c>
    </row>
    <row r="27" spans="1:2" x14ac:dyDescent="0.3">
      <c r="A27" t="s">
        <v>96</v>
      </c>
      <c r="B27">
        <f>COUNTIF('Cronograma Principal'!B:B,A27)</f>
        <v>3</v>
      </c>
    </row>
    <row r="28" spans="1:2" x14ac:dyDescent="0.3">
      <c r="A28" t="s">
        <v>105</v>
      </c>
      <c r="B28">
        <f>COUNTIF('Cronograma Principal'!B:B,A28)</f>
        <v>3</v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workbookViewId="0">
      <selection sqref="A1:E13"/>
    </sheetView>
  </sheetViews>
  <sheetFormatPr defaultRowHeight="14.4" x14ac:dyDescent="0.3"/>
  <cols>
    <col min="1" max="1" width="20" customWidth="1"/>
    <col min="2" max="2" width="25" customWidth="1"/>
    <col min="3" max="5" width="18" customWidth="1"/>
  </cols>
  <sheetData>
    <row r="1" spans="1:5" ht="18" x14ac:dyDescent="0.35">
      <c r="A1" s="13" t="s">
        <v>131</v>
      </c>
      <c r="B1" s="12"/>
      <c r="C1" s="12"/>
      <c r="D1" s="12"/>
      <c r="E1" s="12"/>
    </row>
    <row r="3" spans="1:5" x14ac:dyDescent="0.3">
      <c r="A3" s="9" t="s">
        <v>3</v>
      </c>
      <c r="B3" s="9" t="s">
        <v>132</v>
      </c>
      <c r="C3" s="9" t="s">
        <v>133</v>
      </c>
      <c r="D3" s="9" t="s">
        <v>134</v>
      </c>
      <c r="E3" s="9" t="s">
        <v>135</v>
      </c>
    </row>
    <row r="4" spans="1:5" x14ac:dyDescent="0.3">
      <c r="A4" t="s">
        <v>13</v>
      </c>
      <c r="B4" t="s">
        <v>136</v>
      </c>
      <c r="C4">
        <f>COUNTIF('Cronograma Principal'!D:D,A4)</f>
        <v>4</v>
      </c>
      <c r="D4">
        <f>COUNTIFS('Cronograma Principal'!D:D,A4,'Cronograma Principal'!I:I,"Concluída")</f>
        <v>0</v>
      </c>
      <c r="E4" s="7">
        <f>IF(C4=0,0,D4/C4)</f>
        <v>0</v>
      </c>
    </row>
    <row r="5" spans="1:5" x14ac:dyDescent="0.3">
      <c r="A5" t="s">
        <v>17</v>
      </c>
      <c r="B5" t="s">
        <v>137</v>
      </c>
      <c r="C5">
        <f>COUNTIF('Cronograma Principal'!D:D,A5)</f>
        <v>1</v>
      </c>
      <c r="D5">
        <f>COUNTIFS('Cronograma Principal'!D:D,A5,'Cronograma Principal'!I:I,"Concluída")</f>
        <v>1</v>
      </c>
      <c r="E5" s="7">
        <f>IF(C5=0,0,D5/C5)</f>
        <v>1</v>
      </c>
    </row>
    <row r="6" spans="1:5" x14ac:dyDescent="0.3">
      <c r="A6" t="s">
        <v>21</v>
      </c>
      <c r="B6" t="s">
        <v>138</v>
      </c>
      <c r="C6">
        <f>COUNTIF('Cronograma Principal'!D:D,A6)</f>
        <v>3</v>
      </c>
      <c r="D6">
        <f>COUNTIFS('Cronograma Principal'!D:D,A6,'Cronograma Principal'!I:I,"Concluída")</f>
        <v>1</v>
      </c>
      <c r="E6" s="7">
        <f>IF(C6=0,0,D6/C6)</f>
        <v>0.33333333333333331</v>
      </c>
    </row>
    <row r="7" spans="1:5" x14ac:dyDescent="0.3">
      <c r="A7" t="s">
        <v>25</v>
      </c>
      <c r="B7" t="s">
        <v>139</v>
      </c>
      <c r="C7">
        <f>COUNTIF('Cronograma Principal'!D:D,A7)</f>
        <v>8</v>
      </c>
      <c r="D7">
        <f>COUNTIFS('Cronograma Principal'!D:D,A7,'Cronograma Principal'!I:I,"Concluída")</f>
        <v>1</v>
      </c>
      <c r="E7" s="7">
        <f>IF(C7=0,0,D7/C7)</f>
        <v>0.125</v>
      </c>
    </row>
    <row r="8" spans="1:5" x14ac:dyDescent="0.3">
      <c r="A8" t="s">
        <v>33</v>
      </c>
      <c r="B8" t="s">
        <v>140</v>
      </c>
      <c r="C8">
        <f>COUNTIF('Cronograma Principal'!D:D,A8)</f>
        <v>1</v>
      </c>
      <c r="D8">
        <f>COUNTIFS('Cronograma Principal'!D:D,A8,'Cronograma Principal'!I:I,"Concluída")</f>
        <v>0</v>
      </c>
      <c r="E8" s="7">
        <f>IF(C8=0,0,D8/C8)</f>
        <v>0</v>
      </c>
    </row>
    <row r="9" spans="1:5" x14ac:dyDescent="0.3">
      <c r="A9" t="s">
        <v>48</v>
      </c>
      <c r="B9" t="s">
        <v>141</v>
      </c>
      <c r="C9">
        <f>COUNTIF('Cronograma Principal'!D:D,A9)</f>
        <v>4</v>
      </c>
      <c r="D9">
        <f>COUNTIFS('Cronograma Principal'!D:D,A9,'Cronograma Principal'!I:I,"Concluída")</f>
        <v>0</v>
      </c>
      <c r="E9" s="7">
        <f>IF(C9=0,0,D9/C9)</f>
        <v>0</v>
      </c>
    </row>
    <row r="10" spans="1:5" x14ac:dyDescent="0.3">
      <c r="A10" t="s">
        <v>55</v>
      </c>
      <c r="B10" t="s">
        <v>141</v>
      </c>
      <c r="C10">
        <f>COUNTIF('Cronograma Principal'!D:D,A10)</f>
        <v>2</v>
      </c>
      <c r="D10">
        <f>COUNTIFS('Cronograma Principal'!D:D,A10,'Cronograma Principal'!I:I,"Concluída")</f>
        <v>0</v>
      </c>
      <c r="E10" s="7">
        <f>IF(C10=0,0,D10/C10)</f>
        <v>0</v>
      </c>
    </row>
    <row r="11" spans="1:5" x14ac:dyDescent="0.3">
      <c r="A11" t="s">
        <v>61</v>
      </c>
      <c r="B11" t="s">
        <v>142</v>
      </c>
      <c r="C11">
        <f>COUNTIF('Cronograma Principal'!D:D,A11)</f>
        <v>4</v>
      </c>
      <c r="D11">
        <f>COUNTIFS('Cronograma Principal'!D:D,A11,'Cronograma Principal'!I:I,"Concluída")</f>
        <v>1</v>
      </c>
      <c r="E11" s="7">
        <f>IF(C11=0,0,D11/C11)</f>
        <v>0.25</v>
      </c>
    </row>
    <row r="12" spans="1:5" x14ac:dyDescent="0.3">
      <c r="A12" t="s">
        <v>67</v>
      </c>
      <c r="B12" t="s">
        <v>143</v>
      </c>
      <c r="C12">
        <f>COUNTIF('Cronograma Principal'!D:D,A12)</f>
        <v>3</v>
      </c>
      <c r="D12">
        <f>COUNTIFS('Cronograma Principal'!D:D,A12,'Cronograma Principal'!I:I,"Concluída")</f>
        <v>0</v>
      </c>
      <c r="E12" s="7">
        <f>IF(C12=0,0,D12/C12)</f>
        <v>0</v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7"/>
  <sheetViews>
    <sheetView topLeftCell="A13" workbookViewId="0">
      <selection activeCell="E19" sqref="E19"/>
    </sheetView>
  </sheetViews>
  <sheetFormatPr defaultRowHeight="14.4" x14ac:dyDescent="0.3"/>
  <cols>
    <col min="1" max="1" width="42.44140625" customWidth="1"/>
    <col min="2" max="2" width="86.5546875" customWidth="1"/>
  </cols>
  <sheetData>
    <row r="1" spans="1:2" ht="23.4" x14ac:dyDescent="0.35">
      <c r="A1" s="15" t="s">
        <v>144</v>
      </c>
      <c r="B1" s="16" t="s">
        <v>177</v>
      </c>
    </row>
    <row r="2" spans="1:2" ht="91.8" x14ac:dyDescent="0.3">
      <c r="B2" s="14" t="s">
        <v>176</v>
      </c>
    </row>
    <row r="3" spans="1:2" x14ac:dyDescent="0.3">
      <c r="A3" s="10" t="s">
        <v>145</v>
      </c>
    </row>
    <row r="5" spans="1:2" x14ac:dyDescent="0.3">
      <c r="A5" t="s">
        <v>146</v>
      </c>
      <c r="B5" t="s">
        <v>147</v>
      </c>
    </row>
    <row r="6" spans="1:2" x14ac:dyDescent="0.3">
      <c r="A6" t="s">
        <v>148</v>
      </c>
      <c r="B6" t="s">
        <v>149</v>
      </c>
    </row>
    <row r="7" spans="1:2" x14ac:dyDescent="0.3">
      <c r="A7" t="s">
        <v>150</v>
      </c>
      <c r="B7" t="s">
        <v>151</v>
      </c>
    </row>
    <row r="8" spans="1:2" x14ac:dyDescent="0.3">
      <c r="A8" t="s">
        <v>152</v>
      </c>
      <c r="B8" t="s">
        <v>153</v>
      </c>
    </row>
    <row r="9" spans="1:2" x14ac:dyDescent="0.3">
      <c r="A9" t="s">
        <v>154</v>
      </c>
      <c r="B9" t="s">
        <v>155</v>
      </c>
    </row>
    <row r="11" spans="1:2" x14ac:dyDescent="0.3">
      <c r="A11" s="10" t="s">
        <v>156</v>
      </c>
    </row>
    <row r="12" spans="1:2" x14ac:dyDescent="0.3">
      <c r="A12" t="s">
        <v>157</v>
      </c>
      <c r="B12" t="s">
        <v>158</v>
      </c>
    </row>
    <row r="13" spans="1:2" x14ac:dyDescent="0.3">
      <c r="A13" t="s">
        <v>159</v>
      </c>
      <c r="B13" t="s">
        <v>160</v>
      </c>
    </row>
    <row r="14" spans="1:2" x14ac:dyDescent="0.3">
      <c r="A14" t="s">
        <v>161</v>
      </c>
      <c r="B14" t="s">
        <v>162</v>
      </c>
    </row>
    <row r="15" spans="1:2" x14ac:dyDescent="0.3">
      <c r="A15" t="s">
        <v>163</v>
      </c>
      <c r="B15" t="s">
        <v>164</v>
      </c>
    </row>
    <row r="16" spans="1:2" x14ac:dyDescent="0.3">
      <c r="A16" t="s">
        <v>165</v>
      </c>
      <c r="B16" t="s">
        <v>166</v>
      </c>
    </row>
    <row r="18" spans="1:2" x14ac:dyDescent="0.3">
      <c r="A18" s="10" t="s">
        <v>167</v>
      </c>
    </row>
    <row r="19" spans="1:2" x14ac:dyDescent="0.3">
      <c r="A19" t="s">
        <v>168</v>
      </c>
      <c r="B19" t="s">
        <v>169</v>
      </c>
    </row>
    <row r="20" spans="1:2" x14ac:dyDescent="0.3">
      <c r="A20" t="s">
        <v>170</v>
      </c>
      <c r="B20" t="s">
        <v>171</v>
      </c>
    </row>
    <row r="21" spans="1:2" x14ac:dyDescent="0.3">
      <c r="A21" t="s">
        <v>172</v>
      </c>
      <c r="B21" t="s">
        <v>173</v>
      </c>
    </row>
    <row r="22" spans="1:2" x14ac:dyDescent="0.3">
      <c r="A22" t="s">
        <v>174</v>
      </c>
      <c r="B22" t="s">
        <v>175</v>
      </c>
    </row>
    <row r="25" spans="1:2" ht="31.2" x14ac:dyDescent="0.6">
      <c r="B25" s="17" t="s">
        <v>178</v>
      </c>
    </row>
    <row r="26" spans="1:2" ht="31.2" x14ac:dyDescent="0.6">
      <c r="B26" s="17" t="s">
        <v>179</v>
      </c>
    </row>
    <row r="27" spans="1:2" ht="31.2" x14ac:dyDescent="0.6">
      <c r="B27" s="18" t="s">
        <v>180</v>
      </c>
    </row>
  </sheetData>
  <hyperlinks>
    <hyperlink ref="B2" r:id="rId1" xr:uid="{2A7A9F30-6EC8-4320-94AF-7FA2A2E1896E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Cronograma Principal</vt:lpstr>
      <vt:lpstr>Dashboard</vt:lpstr>
      <vt:lpstr>Recursos</vt:lpstr>
      <vt:lpstr>Instruções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Edi Barboza</cp:lastModifiedBy>
  <dcterms:created xsi:type="dcterms:W3CDTF">2026-01-20T18:01:10Z</dcterms:created>
  <dcterms:modified xsi:type="dcterms:W3CDTF">2026-01-20T18:34:08Z</dcterms:modified>
</cp:coreProperties>
</file>