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codeName="EstaPastaDeTrabalho" defaultThemeVersion="166925"/>
  <mc:AlternateContent xmlns:mc="http://schemas.openxmlformats.org/markup-compatibility/2006">
    <mc:Choice Requires="x15">
      <x15ac:absPath xmlns:x15ac="http://schemas.microsoft.com/office/spreadsheetml/2010/11/ac" url="C:\Users\edi-b\Desktop\RECEITAS\"/>
    </mc:Choice>
  </mc:AlternateContent>
  <xr:revisionPtr revIDLastSave="0" documentId="13_ncr:1_{999DD702-193E-4BA4-A9A6-5BC808A168D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otais-fluxo-de-caixa" sheetId="1" r:id="rId1"/>
    <sheet name="tabela-desconto" sheetId="2" r:id="rId2"/>
    <sheet name="periodo" sheetId="3" r:id="rId3"/>
    <sheet name="codigo-vba" sheetId="4" r:id="rId4"/>
    <sheet name="MAIS PLANILHAS" sheetId="5" r:id="rId5"/>
    <sheet name="Donate" sheetId="6" r:id="rId6"/>
  </sheets>
  <externalReferences>
    <externalReference r:id="rId7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8" i="3" l="1"/>
  <c r="E12" i="3" s="1"/>
  <c r="H45" i="2"/>
  <c r="G45" i="2"/>
  <c r="F45" i="2"/>
  <c r="E45" i="2"/>
  <c r="D45" i="2"/>
  <c r="C45" i="2"/>
  <c r="H44" i="2"/>
  <c r="G44" i="2"/>
  <c r="F44" i="2"/>
  <c r="E44" i="2"/>
  <c r="D44" i="2"/>
  <c r="C44" i="2"/>
  <c r="H43" i="2"/>
  <c r="G43" i="2"/>
  <c r="F43" i="2"/>
  <c r="E43" i="2"/>
  <c r="D43" i="2"/>
  <c r="C43" i="2"/>
  <c r="H42" i="2"/>
  <c r="G42" i="2"/>
  <c r="F42" i="2"/>
  <c r="E42" i="2"/>
  <c r="D42" i="2"/>
  <c r="C42" i="2"/>
  <c r="H34" i="2"/>
  <c r="G34" i="2"/>
  <c r="F34" i="2"/>
  <c r="E34" i="2"/>
  <c r="D34" i="2"/>
  <c r="C34" i="2"/>
  <c r="H33" i="2"/>
  <c r="G33" i="2"/>
  <c r="F33" i="2"/>
  <c r="E33" i="2"/>
  <c r="D33" i="2"/>
  <c r="C33" i="2"/>
  <c r="H32" i="2"/>
  <c r="G32" i="2"/>
  <c r="F32" i="2"/>
  <c r="E32" i="2"/>
  <c r="D32" i="2"/>
  <c r="C32" i="2"/>
  <c r="H31" i="2"/>
  <c r="G31" i="2"/>
  <c r="F31" i="2"/>
  <c r="E31" i="2"/>
  <c r="D31" i="2"/>
  <c r="C31" i="2"/>
  <c r="H30" i="2"/>
  <c r="G30" i="2"/>
  <c r="F30" i="2"/>
  <c r="E30" i="2"/>
  <c r="D30" i="2"/>
  <c r="C30" i="2"/>
  <c r="H19" i="2"/>
  <c r="G19" i="2"/>
  <c r="F19" i="2"/>
  <c r="E19" i="2"/>
  <c r="D19" i="2"/>
  <c r="C19" i="2"/>
  <c r="H18" i="2"/>
  <c r="G18" i="2"/>
  <c r="F18" i="2"/>
  <c r="E18" i="2"/>
  <c r="D18" i="2"/>
  <c r="C18" i="2"/>
  <c r="H17" i="2"/>
  <c r="G17" i="2"/>
  <c r="F17" i="2"/>
  <c r="E17" i="2"/>
  <c r="D17" i="2"/>
  <c r="C17" i="2"/>
  <c r="H16" i="2"/>
  <c r="G16" i="2"/>
  <c r="F16" i="2"/>
  <c r="E16" i="2"/>
  <c r="D16" i="2"/>
  <c r="C16" i="2"/>
  <c r="H15" i="2"/>
  <c r="G15" i="2"/>
  <c r="F15" i="2"/>
  <c r="E15" i="2"/>
  <c r="D15" i="2"/>
  <c r="C15" i="2"/>
  <c r="H64" i="1"/>
  <c r="F64" i="1"/>
  <c r="D64" i="1"/>
  <c r="H63" i="1"/>
  <c r="F63" i="1"/>
  <c r="H62" i="1"/>
  <c r="F62" i="1"/>
  <c r="H61" i="1"/>
  <c r="F61" i="1"/>
  <c r="D61" i="1"/>
  <c r="H60" i="1"/>
  <c r="F60" i="1"/>
  <c r="F37" i="1"/>
  <c r="F36" i="1"/>
  <c r="D63" i="1" s="1"/>
  <c r="F35" i="1"/>
  <c r="D62" i="1" s="1"/>
  <c r="F34" i="1"/>
  <c r="F33" i="1"/>
  <c r="D60" i="1" s="1"/>
  <c r="F32" i="1"/>
  <c r="D59" i="1" s="1"/>
  <c r="H22" i="1"/>
  <c r="C64" i="1" s="1"/>
  <c r="E64" i="1" s="1"/>
  <c r="H21" i="1"/>
  <c r="C63" i="1" s="1"/>
  <c r="H20" i="1"/>
  <c r="C62" i="1" s="1"/>
  <c r="H19" i="1"/>
  <c r="C61" i="1" s="1"/>
  <c r="H18" i="1"/>
  <c r="C60" i="1" s="1"/>
  <c r="H17" i="1"/>
  <c r="C59" i="1" s="1"/>
  <c r="E61" i="1" l="1"/>
  <c r="E62" i="1"/>
  <c r="E59" i="1"/>
  <c r="E60" i="1"/>
  <c r="E10" i="3"/>
  <c r="I59" i="1"/>
  <c r="G59" i="1"/>
  <c r="I64" i="1"/>
  <c r="G64" i="1"/>
  <c r="E63" i="1"/>
  <c r="G78" i="1" s="1"/>
  <c r="G62" i="1"/>
  <c r="I62" i="1"/>
  <c r="I60" i="1"/>
  <c r="G60" i="1"/>
  <c r="G61" i="1"/>
  <c r="I61" i="1"/>
  <c r="I63" i="1" l="1"/>
  <c r="G63" i="1"/>
  <c r="G65" i="1" s="1"/>
  <c r="C85" i="1"/>
  <c r="I65" i="1"/>
  <c r="C86" i="1"/>
</calcChain>
</file>

<file path=xl/sharedStrings.xml><?xml version="1.0" encoding="utf-8"?>
<sst xmlns="http://schemas.openxmlformats.org/spreadsheetml/2006/main" count="188" uniqueCount="144">
  <si>
    <t>O Básico em Modelo de Fluxo de Caixa</t>
  </si>
  <si>
    <t>Excel 2016</t>
  </si>
  <si>
    <t>Siga os exemplos</t>
  </si>
  <si>
    <t>Abaixo estão alguns exemplos e explicações para ajudá-lo a entender o básico por trás de como você pode criar um fluxo de caixa.</t>
  </si>
  <si>
    <t>Tipo modelo. Os modelos de fluxos de caixa são muito comuns porque esta é a base para o cálculo das avaliações. Portanto, é muito</t>
  </si>
  <si>
    <t>Importante saber como estimar fluxos de caixa futuros quando se trata de modelagem financeira.</t>
  </si>
  <si>
    <t>Passo 1 - leia na página Tudo Excel</t>
  </si>
  <si>
    <t>Interno</t>
  </si>
  <si>
    <t xml:space="preserve"> </t>
  </si>
  <si>
    <t>TOTAL</t>
  </si>
  <si>
    <t>Fornecedor</t>
  </si>
  <si>
    <t>Legal</t>
  </si>
  <si>
    <t>Empresa</t>
  </si>
  <si>
    <t>Seguro</t>
  </si>
  <si>
    <t>Tax</t>
  </si>
  <si>
    <t>Dinheiro</t>
  </si>
  <si>
    <t>Ano</t>
  </si>
  <si>
    <t>Pagamento</t>
  </si>
  <si>
    <t>Honorários</t>
  </si>
  <si>
    <t>Folha de Pagamento</t>
  </si>
  <si>
    <t>Pagamentos</t>
  </si>
  <si>
    <t>Fluxo de Saída</t>
  </si>
  <si>
    <t>Passo 2 - leia na página Tudo Excel</t>
  </si>
  <si>
    <t>Custo</t>
  </si>
  <si>
    <t>Reduções</t>
  </si>
  <si>
    <t xml:space="preserve">Receitas </t>
  </si>
  <si>
    <t>Mais Baixo</t>
  </si>
  <si>
    <t>Para Direcionar</t>
  </si>
  <si>
    <t>Adicionais</t>
  </si>
  <si>
    <t>De Operação</t>
  </si>
  <si>
    <t>Trabalhos</t>
  </si>
  <si>
    <t>Fluxo de Entrada</t>
  </si>
  <si>
    <t>Passo 3</t>
  </si>
  <si>
    <t>Vamos supor que o Custo de Capital é de 10% e a gerência determinou que este projeto deve comportar um risco</t>
  </si>
  <si>
    <t>Prêmio de 3%. Portanto, a taxa de obstáculos que usaremos será de 13%.</t>
  </si>
  <si>
    <t>Passo 4 - leia na página Tudo Excel</t>
  </si>
  <si>
    <t xml:space="preserve"> Desconto médio</t>
  </si>
  <si>
    <t>Desconto no Final do Ano</t>
  </si>
  <si>
    <t>NET</t>
  </si>
  <si>
    <t>Fator de</t>
  </si>
  <si>
    <t>Valor</t>
  </si>
  <si>
    <t>Descontro</t>
  </si>
  <si>
    <t>Presente</t>
  </si>
  <si>
    <t>Descontos</t>
  </si>
  <si>
    <t>Year</t>
  </si>
  <si>
    <t>Saída</t>
  </si>
  <si>
    <t>Entrada</t>
  </si>
  <si>
    <t>Fluxos</t>
  </si>
  <si>
    <t>Fluxos de Dinheiro</t>
  </si>
  <si>
    <t>Valor Presente Líquido</t>
  </si>
  <si>
    <t>Com base em nosso fluxo de caixa</t>
  </si>
  <si>
    <t>Modelo, este investimento</t>
  </si>
  <si>
    <t>Deve agregar valor</t>
  </si>
  <si>
    <t>Você também pode calcular a taxa de retorno para o investimento usando o XIRR</t>
  </si>
  <si>
    <t>Função no Excel. A Taxa de Retorno deve ser maior que a Taxa de</t>
  </si>
  <si>
    <t>Para que o investimento seja aceitável. Além disso, você deve usar um re-</t>
  </si>
  <si>
    <t>Taxa de investimento de 0%, uma vez que cada investimento deve ficar por conta própria.</t>
  </si>
  <si>
    <t>Nenhum financiamento foi necessário para financiar este investimento.</t>
  </si>
  <si>
    <t>Taxa de reinvestimento</t>
  </si>
  <si>
    <t>&gt;&gt;&gt;&gt;&gt;</t>
  </si>
  <si>
    <t>TAXA DE RETORNO</t>
  </si>
  <si>
    <t>Use a função MTIR no Excel para calcular a Taxa de Retorno e use um valor muito modesto</t>
  </si>
  <si>
    <t>Taxa de reinvestimento para fornecer um teste ácido real do que o investimento está retornando</t>
  </si>
  <si>
    <t>&lt; Aplicação incorreta da função  =NPV</t>
  </si>
  <si>
    <t>&lt;&lt;&lt; Aplicação correta da Função =NPV</t>
  </si>
  <si>
    <t>Fatores de Desconto - Valor Presente e Soma dos Montantes</t>
  </si>
  <si>
    <t>Depois de ter calculado o seu fluxo de benefícios líquidos ou os fluxos de caixa e depois de ter calculado o seu</t>
  </si>
  <si>
    <t>Você precisará descontar todos os fluxos de caixa futuros previstos para um valor presente. Lá</t>
  </si>
  <si>
    <t>São três abordagens de como você pode desconto seus fluxos de caixa:</t>
  </si>
  <si>
    <t>Desconto dos fluxos de caixa como se eles ocorressem como um montante fixo no final do período</t>
  </si>
  <si>
    <t>A Função para calcular os fatores do descontos é: (1 + Taxa minima)^p</t>
  </si>
  <si>
    <t>P = periodo</t>
  </si>
  <si>
    <t>Taxa Mínima</t>
  </si>
  <si>
    <t>Periodo</t>
  </si>
  <si>
    <t>Exemplo: Seu fluxo de caixa líquido no final do ano 4 é de R$ 10.000 e o seu percentual</t>
  </si>
  <si>
    <t>é de 13%. Multiplique R$ 10.000 por .6133 = R$ 6,133 valor presente.</t>
  </si>
  <si>
    <t>Desconto dos fluxos de caixa como se tivessem lugar ao longo do período</t>
  </si>
  <si>
    <t>Função para calcular o desconto é: (1 + Taxa Mínima)^p-.5</t>
  </si>
  <si>
    <t>Não apague</t>
  </si>
  <si>
    <t>Taxa mínima</t>
  </si>
  <si>
    <t>Desconto dos fluxos de caixa como se eles ocorram como um montante fixo no início do ano</t>
  </si>
  <si>
    <t>Leia: Nota de Avaliaçãona Página tudo Excel</t>
  </si>
  <si>
    <t>A taxa de obstáculos para o investimento foi:</t>
  </si>
  <si>
    <t>&lt;&lt;&lt;</t>
  </si>
  <si>
    <t>Você precisará conhecer estas três</t>
  </si>
  <si>
    <t>O número de anos no ciclo de vida:</t>
  </si>
  <si>
    <t>Fatores para calcular o EAA</t>
  </si>
  <si>
    <t>Valor Presente Líquido do investimento:</t>
  </si>
  <si>
    <t>Use a fórmula PGTO</t>
  </si>
  <si>
    <t>Use esse valor para avaliar o investimento em relação a outros investimentos concorrentes. O investimento</t>
  </si>
  <si>
    <t>Com o EAA mais elevado está retornando um montante mais alto mais cedo, em oposição a outro investimento que pode</t>
  </si>
  <si>
    <t>Têm um NPV mais alto, mas podem não proporcionar um retorno até muito mais tarde. Muitas coisas podem mudar</t>
  </si>
  <si>
    <t>Tempo, então você sempre deve usar EAA em conjunto com NPV, especialmente quando você tem concorrentes</t>
  </si>
  <si>
    <t>Projetos que têm diferentes ciclos de vida / prazos.</t>
  </si>
  <si>
    <t>Obrigatórioamente você deve criar uma macro</t>
  </si>
  <si>
    <t>Além de calcular o Valor Presente Líquido, você pode querer avaliar o investimento usando</t>
  </si>
  <si>
    <t>Critérios adicionais como o Período de Retorno. Esta folha de cálculo documenta como adicionar uma função</t>
  </si>
  <si>
    <t>Excel para calcular o pagamento de volta. O código por trás dessa função é:</t>
  </si>
  <si>
    <t>Function Payback(CumCashFlow)</t>
  </si>
  <si>
    <t>Dim csum     'csum = cumulative cash flow</t>
  </si>
  <si>
    <t>Dim i As Integer</t>
  </si>
  <si>
    <t>If CumCashFlow(1) &gt;= 0 Or Application.Sum(CumCashFlow) &lt; 0 Then</t>
  </si>
  <si>
    <t>Payback = -1</t>
  </si>
  <si>
    <t>Else</t>
  </si>
  <si>
    <t>csum = 0</t>
  </si>
  <si>
    <t>For i = 1 To Application.Count(CumCashFlow)</t>
  </si>
  <si>
    <t>csum = csum + CumCashFlow(i)</t>
  </si>
  <si>
    <t>If csum &gt; 0 Then</t>
  </si>
  <si>
    <t>Exit For</t>
  </si>
  <si>
    <t>End If</t>
  </si>
  <si>
    <t>Next i</t>
  </si>
  <si>
    <t>csum = csum - CumCashFlow(i)</t>
  </si>
  <si>
    <t>Payback = Application.Round(i - 2 - csum / CumCashFlow(i),2)</t>
  </si>
  <si>
    <t>End Function</t>
  </si>
  <si>
    <t>Ative a guia desenvolvedor no seu Excel 2016</t>
  </si>
  <si>
    <t>No grupo código, clique em Visual Basic</t>
  </si>
  <si>
    <t>Selecione Módulos e Module1</t>
  </si>
  <si>
    <t>Cle o código acima na tela com a guia Geral</t>
  </si>
  <si>
    <t>tudoexcel.com.br</t>
  </si>
  <si>
    <t>Aprenda excel de um jeito fácil e grátis</t>
  </si>
  <si>
    <t>Clique nos links para ver mais planilhas</t>
  </si>
  <si>
    <t>Planilha de Controle de Estoque</t>
  </si>
  <si>
    <t>Aprenda Excel de um jeito fácil e grátis</t>
  </si>
  <si>
    <t>Planilha de Fluxo de Caixa</t>
  </si>
  <si>
    <t>Planilha de Cotação de Preços</t>
  </si>
  <si>
    <t>Planilha de Cadastro de Clientes</t>
  </si>
  <si>
    <t>Planilha de Custo de Construção e Reformas</t>
  </si>
  <si>
    <t>Planilha de Orçamento Familiar</t>
  </si>
  <si>
    <t>Planilha de Gerenciamento de Vendas</t>
  </si>
  <si>
    <t>Planilha de Estoque e Vendas</t>
  </si>
  <si>
    <t>Planilha Cotação de Preços 20 Fornecedores</t>
  </si>
  <si>
    <t>Planilha Controle de Gastos Domésticos</t>
  </si>
  <si>
    <t>Planilha para Estabelecer Metas</t>
  </si>
  <si>
    <t>Planilha para Controle de Débitos de Clientes</t>
  </si>
  <si>
    <t>Pacote de Planilhas TudoExcel</t>
  </si>
  <si>
    <t>Olá: depois de muitas solicitações eu retirei a senha de todas as planilhas</t>
  </si>
  <si>
    <r>
      <t xml:space="preserve">Agora você poderá usá-las e editá-las como quiser. </t>
    </r>
    <r>
      <rPr>
        <b/>
        <sz val="12"/>
        <color rgb="FFFF0000"/>
        <rFont val="Calibri"/>
        <family val="2"/>
        <scheme val="minor"/>
      </rPr>
      <t>Temos que ouvir as pessoas e foi isso eu eu fiz.</t>
    </r>
  </si>
  <si>
    <r>
      <t xml:space="preserve">No entanto, se você gostou dessa planilha </t>
    </r>
    <r>
      <rPr>
        <b/>
        <sz val="12"/>
        <color theme="1"/>
        <rFont val="Calibri"/>
        <family val="2"/>
        <scheme val="minor"/>
      </rPr>
      <t>e o seu coração desejar enviar um PIX</t>
    </r>
    <r>
      <rPr>
        <sz val="12"/>
        <color theme="1"/>
        <rFont val="Calibri"/>
        <family val="2"/>
        <scheme val="minor"/>
      </rPr>
      <t xml:space="preserve">, ele será bem-vindo. </t>
    </r>
    <r>
      <rPr>
        <b/>
        <sz val="12"/>
        <color theme="1"/>
        <rFont val="Calibri"/>
        <family val="2"/>
        <scheme val="minor"/>
      </rPr>
      <t>Pode ser qualquer valor</t>
    </r>
    <r>
      <rPr>
        <sz val="12"/>
        <color theme="1"/>
        <rFont val="Calibri"/>
        <family val="2"/>
        <scheme val="minor"/>
      </rPr>
      <t>. Isso é apenas para que eu possa aprimorar ainda mais o meu trabalho e criar novas planilhas gratuitas para você.</t>
    </r>
  </si>
  <si>
    <r>
      <t xml:space="preserve">Quero lembrar que </t>
    </r>
    <r>
      <rPr>
        <b/>
        <sz val="12"/>
        <color theme="1"/>
        <rFont val="Calibri"/>
        <family val="2"/>
        <scheme val="minor"/>
      </rPr>
      <t>o PIX é OPCIONAL</t>
    </r>
    <r>
      <rPr>
        <sz val="12"/>
        <color theme="1"/>
        <rFont val="Calibri"/>
        <family val="2"/>
        <scheme val="minor"/>
      </rPr>
      <t xml:space="preserve"> e você poderá usar esta planilha como quiser, independentemente de contruibuir ou não.</t>
    </r>
  </si>
  <si>
    <r>
      <t xml:space="preserve">Chave PIX: </t>
    </r>
    <r>
      <rPr>
        <b/>
        <sz val="16"/>
        <color theme="1"/>
        <rFont val="Calibri"/>
        <family val="2"/>
        <scheme val="minor"/>
      </rPr>
      <t>planilha@tudoexcel.com.br</t>
    </r>
  </si>
  <si>
    <t>Muitas pessoas estão pedindo para liberar a senha e cobrar pela planilha. Então eu acolhi, mas não vou cobrar nada, porque o propósto é ajudar e compartilhar o conhecimento.</t>
  </si>
  <si>
    <t xml:space="preserve">Eu já sou grato, apenas por você acessar o site tudoexcel.com.br e aprender um pouco comigo. Isso é muito gratificante para mim. </t>
  </si>
  <si>
    <t>Faça uma doação</t>
  </si>
  <si>
    <t>Donate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</si>
</sst>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.000"/>
    <numFmt numFmtId="166" formatCode="_(* #,##0.00_);_(* \(#,##0.00\);_(* &quot;-&quot;???_);_(@_)"/>
    <numFmt numFmtId="167" formatCode="0.0000"/>
    <numFmt numFmtId="168" formatCode="&quot;$&quot;#,##0.00_);[Red]\(&quot;$&quot;#,##0.00\)"/>
    <numFmt numFmtId="169" formatCode="_-[$R$-416]* #,##0.00_-;\-[$R$-416]* #,##0.00_-;_-[$R$-416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u/>
      <sz val="11"/>
      <color theme="10"/>
      <name val="Calibri"/>
      <family val="2"/>
      <scheme val="minor"/>
    </font>
    <font>
      <sz val="14"/>
      <color rgb="FFC00000"/>
      <name val="Arial"/>
      <family val="2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10"/>
      <name val="Calibri"/>
      <family val="2"/>
      <scheme val="minor"/>
    </font>
    <font>
      <b/>
      <u/>
      <sz val="12"/>
      <color theme="10"/>
      <name val="Calibri"/>
      <family val="2"/>
      <scheme val="minor"/>
    </font>
    <font>
      <b/>
      <u/>
      <sz val="14"/>
      <color theme="10"/>
      <name val="Calibri"/>
      <family val="2"/>
      <scheme val="minor"/>
    </font>
  </fonts>
  <fills count="21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1" tint="4.9989318521683403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126">
    <xf numFmtId="0" fontId="0" fillId="0" borderId="0" xfId="0"/>
    <xf numFmtId="0" fontId="0" fillId="2" borderId="0" xfId="0" applyFill="1"/>
    <xf numFmtId="0" fontId="3" fillId="0" borderId="0" xfId="0" applyFont="1"/>
    <xf numFmtId="0" fontId="0" fillId="3" borderId="0" xfId="0" applyFill="1"/>
    <xf numFmtId="0" fontId="4" fillId="4" borderId="1" xfId="0" applyFont="1" applyFill="1" applyBorder="1"/>
    <xf numFmtId="0" fontId="4" fillId="4" borderId="2" xfId="0" applyFont="1" applyFill="1" applyBorder="1"/>
    <xf numFmtId="0" fontId="4" fillId="4" borderId="3" xfId="0" applyFont="1" applyFill="1" applyBorder="1"/>
    <xf numFmtId="0" fontId="4" fillId="4" borderId="4" xfId="0" applyFont="1" applyFill="1" applyBorder="1"/>
    <xf numFmtId="0" fontId="4" fillId="4" borderId="0" xfId="0" applyFont="1" applyFill="1"/>
    <xf numFmtId="0" fontId="4" fillId="4" borderId="5" xfId="0" applyFont="1" applyFill="1" applyBorder="1"/>
    <xf numFmtId="0" fontId="4" fillId="4" borderId="6" xfId="0" applyFont="1" applyFill="1" applyBorder="1"/>
    <xf numFmtId="0" fontId="4" fillId="4" borderId="7" xfId="0" applyFont="1" applyFill="1" applyBorder="1"/>
    <xf numFmtId="0" fontId="4" fillId="4" borderId="8" xfId="0" applyFont="1" applyFill="1" applyBorder="1"/>
    <xf numFmtId="0" fontId="5" fillId="0" borderId="0" xfId="0" applyFont="1"/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3" fontId="0" fillId="0" borderId="0" xfId="1" applyFont="1"/>
    <xf numFmtId="0" fontId="0" fillId="0" borderId="0" xfId="0" applyAlignment="1">
      <alignment horizontal="right"/>
    </xf>
    <xf numFmtId="43" fontId="0" fillId="0" borderId="9" xfId="1" applyFont="1" applyBorder="1"/>
    <xf numFmtId="0" fontId="0" fillId="4" borderId="1" xfId="0" applyFill="1" applyBorder="1"/>
    <xf numFmtId="0" fontId="0" fillId="4" borderId="2" xfId="0" applyFill="1" applyBorder="1"/>
    <xf numFmtId="0" fontId="0" fillId="4" borderId="3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8" xfId="0" applyFill="1" applyBorder="1"/>
    <xf numFmtId="9" fontId="0" fillId="0" borderId="7" xfId="0" applyNumberFormat="1" applyBorder="1" applyAlignment="1">
      <alignment horizontal="center"/>
    </xf>
    <xf numFmtId="164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0" fontId="2" fillId="0" borderId="0" xfId="0" applyFont="1"/>
    <xf numFmtId="166" fontId="2" fillId="0" borderId="12" xfId="0" applyNumberFormat="1" applyFont="1" applyBorder="1"/>
    <xf numFmtId="168" fontId="0" fillId="0" borderId="0" xfId="0" applyNumberFormat="1"/>
    <xf numFmtId="0" fontId="0" fillId="8" borderId="1" xfId="0" applyFill="1" applyBorder="1"/>
    <xf numFmtId="0" fontId="0" fillId="8" borderId="2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0" xfId="0" applyFill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9" borderId="0" xfId="0" applyFill="1"/>
    <xf numFmtId="168" fontId="0" fillId="9" borderId="0" xfId="0" applyNumberFormat="1" applyFill="1"/>
    <xf numFmtId="9" fontId="0" fillId="9" borderId="0" xfId="0" applyNumberFormat="1" applyFill="1"/>
    <xf numFmtId="0" fontId="0" fillId="9" borderId="7" xfId="0" applyFill="1" applyBorder="1"/>
    <xf numFmtId="0" fontId="0" fillId="4" borderId="13" xfId="0" applyFill="1" applyBorder="1"/>
    <xf numFmtId="9" fontId="0" fillId="0" borderId="0" xfId="3" applyFont="1"/>
    <xf numFmtId="0" fontId="2" fillId="4" borderId="9" xfId="0" applyFont="1" applyFill="1" applyBorder="1"/>
    <xf numFmtId="9" fontId="2" fillId="0" borderId="12" xfId="0" applyNumberFormat="1" applyFont="1" applyBorder="1"/>
    <xf numFmtId="9" fontId="2" fillId="0" borderId="0" xfId="0" applyNumberFormat="1" applyFont="1"/>
    <xf numFmtId="0" fontId="0" fillId="10" borderId="0" xfId="0" applyFill="1"/>
    <xf numFmtId="0" fontId="4" fillId="0" borderId="0" xfId="0" applyFont="1"/>
    <xf numFmtId="0" fontId="0" fillId="11" borderId="0" xfId="0" applyFill="1"/>
    <xf numFmtId="169" fontId="0" fillId="4" borderId="4" xfId="2" applyNumberFormat="1" applyFont="1" applyFill="1" applyBorder="1"/>
    <xf numFmtId="0" fontId="0" fillId="4" borderId="5" xfId="0" applyFill="1" applyBorder="1"/>
    <xf numFmtId="169" fontId="2" fillId="4" borderId="4" xfId="2" applyNumberFormat="1" applyFont="1" applyFill="1" applyBorder="1"/>
    <xf numFmtId="0" fontId="0" fillId="12" borderId="0" xfId="0" applyFill="1"/>
    <xf numFmtId="0" fontId="3" fillId="12" borderId="0" xfId="0" applyFont="1" applyFill="1"/>
    <xf numFmtId="0" fontId="0" fillId="13" borderId="0" xfId="0" applyFill="1"/>
    <xf numFmtId="0" fontId="4" fillId="14" borderId="1" xfId="0" applyFont="1" applyFill="1" applyBorder="1"/>
    <xf numFmtId="0" fontId="0" fillId="14" borderId="2" xfId="0" applyFill="1" applyBorder="1"/>
    <xf numFmtId="0" fontId="0" fillId="14" borderId="3" xfId="0" applyFill="1" applyBorder="1"/>
    <xf numFmtId="0" fontId="4" fillId="14" borderId="4" xfId="0" applyFont="1" applyFill="1" applyBorder="1"/>
    <xf numFmtId="0" fontId="0" fillId="14" borderId="0" xfId="0" applyFill="1"/>
    <xf numFmtId="0" fontId="0" fillId="14" borderId="5" xfId="0" applyFill="1" applyBorder="1"/>
    <xf numFmtId="0" fontId="4" fillId="14" borderId="6" xfId="0" applyFont="1" applyFill="1" applyBorder="1"/>
    <xf numFmtId="0" fontId="0" fillId="14" borderId="7" xfId="0" applyFill="1" applyBorder="1"/>
    <xf numFmtId="0" fontId="0" fillId="14" borderId="8" xfId="0" applyFill="1" applyBorder="1"/>
    <xf numFmtId="0" fontId="0" fillId="5" borderId="9" xfId="0" applyFill="1" applyBorder="1" applyAlignment="1">
      <alignment horizontal="center"/>
    </xf>
    <xf numFmtId="9" fontId="0" fillId="0" borderId="7" xfId="3" applyFont="1" applyBorder="1"/>
    <xf numFmtId="0" fontId="0" fillId="15" borderId="1" xfId="0" applyFill="1" applyBorder="1"/>
    <xf numFmtId="0" fontId="0" fillId="15" borderId="2" xfId="0" applyFill="1" applyBorder="1"/>
    <xf numFmtId="0" fontId="0" fillId="15" borderId="3" xfId="0" applyFill="1" applyBorder="1"/>
    <xf numFmtId="0" fontId="0" fillId="15" borderId="6" xfId="0" applyFill="1" applyBorder="1"/>
    <xf numFmtId="0" fontId="0" fillId="15" borderId="7" xfId="0" applyFill="1" applyBorder="1"/>
    <xf numFmtId="0" fontId="0" fillId="15" borderId="8" xfId="0" applyFill="1" applyBorder="1"/>
    <xf numFmtId="0" fontId="8" fillId="16" borderId="0" xfId="0" applyFont="1" applyFill="1"/>
    <xf numFmtId="0" fontId="0" fillId="17" borderId="0" xfId="0" applyFill="1"/>
    <xf numFmtId="0" fontId="0" fillId="19" borderId="0" xfId="0" applyFill="1" applyAlignment="1">
      <alignment horizontal="center"/>
    </xf>
    <xf numFmtId="44" fontId="0" fillId="0" borderId="0" xfId="2" applyFont="1"/>
    <xf numFmtId="168" fontId="2" fillId="0" borderId="12" xfId="0" applyNumberFormat="1" applyFont="1" applyBorder="1"/>
    <xf numFmtId="0" fontId="11" fillId="0" borderId="0" xfId="4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4" applyFont="1" applyFill="1" applyAlignment="1">
      <alignment horizontal="center" vertical="center"/>
    </xf>
    <xf numFmtId="0" fontId="0" fillId="3" borderId="0" xfId="0" applyFill="1" applyProtection="1">
      <protection locked="0"/>
    </xf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0" fillId="7" borderId="0" xfId="0" applyFill="1" applyProtection="1">
      <protection locked="0"/>
    </xf>
    <xf numFmtId="0" fontId="0" fillId="7" borderId="0" xfId="0" applyFill="1" applyAlignment="1" applyProtection="1">
      <alignment horizontal="left" indent="1"/>
      <protection locked="0"/>
    </xf>
    <xf numFmtId="0" fontId="0" fillId="7" borderId="0" xfId="0" applyFill="1" applyAlignment="1" applyProtection="1">
      <alignment horizontal="left" indent="2"/>
      <protection locked="0"/>
    </xf>
    <xf numFmtId="0" fontId="0" fillId="7" borderId="0" xfId="0" applyFill="1" applyAlignment="1" applyProtection="1">
      <alignment horizontal="left" indent="3"/>
      <protection locked="0"/>
    </xf>
    <xf numFmtId="0" fontId="0" fillId="7" borderId="0" xfId="0" applyFill="1" applyAlignment="1" applyProtection="1">
      <alignment horizontal="left" indent="4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12" fillId="2" borderId="0" xfId="4" applyFont="1" applyFill="1" applyAlignment="1" applyProtection="1">
      <alignment horizontal="center" vertical="center"/>
      <protection locked="0"/>
    </xf>
    <xf numFmtId="0" fontId="13" fillId="7" borderId="1" xfId="0" applyFont="1" applyFill="1" applyBorder="1" applyAlignment="1">
      <alignment horizontal="left" vertical="center" indent="1"/>
    </xf>
    <xf numFmtId="0" fontId="0" fillId="0" borderId="9" xfId="0" applyBorder="1"/>
    <xf numFmtId="0" fontId="11" fillId="0" borderId="0" xfId="4" applyBorder="1" applyAlignment="1" applyProtection="1">
      <alignment horizontal="left" vertical="center" indent="1"/>
    </xf>
    <xf numFmtId="0" fontId="0" fillId="0" borderId="9" xfId="0" applyBorder="1" applyAlignment="1">
      <alignment horizontal="center" vertical="center"/>
    </xf>
    <xf numFmtId="0" fontId="11" fillId="0" borderId="9" xfId="4" applyBorder="1" applyAlignment="1" applyProtection="1">
      <alignment horizontal="center" vertical="center"/>
    </xf>
    <xf numFmtId="0" fontId="0" fillId="6" borderId="10" xfId="0" applyFill="1" applyBorder="1" applyAlignment="1">
      <alignment horizontal="center"/>
    </xf>
    <xf numFmtId="0" fontId="0" fillId="6" borderId="11" xfId="0" applyFill="1" applyBorder="1" applyAlignment="1">
      <alignment horizontal="center"/>
    </xf>
    <xf numFmtId="0" fontId="0" fillId="7" borderId="10" xfId="0" applyFill="1" applyBorder="1" applyAlignment="1">
      <alignment horizontal="center"/>
    </xf>
    <xf numFmtId="0" fontId="0" fillId="7" borderId="11" xfId="0" applyFill="1" applyBorder="1" applyAlignment="1">
      <alignment horizontal="center"/>
    </xf>
    <xf numFmtId="0" fontId="0" fillId="4" borderId="7" xfId="0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3" fillId="0" borderId="0" xfId="0" applyFont="1" applyAlignment="1">
      <alignment horizontal="center"/>
    </xf>
    <xf numFmtId="0" fontId="6" fillId="5" borderId="0" xfId="0" applyFont="1" applyFill="1" applyAlignment="1">
      <alignment horizontal="center"/>
    </xf>
    <xf numFmtId="0" fontId="2" fillId="18" borderId="0" xfId="0" applyFont="1" applyFill="1" applyAlignment="1">
      <alignment horizontal="center"/>
    </xf>
    <xf numFmtId="0" fontId="7" fillId="0" borderId="0" xfId="0" applyFont="1" applyAlignment="1">
      <alignment horizontal="center"/>
    </xf>
    <xf numFmtId="0" fontId="0" fillId="18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13" borderId="10" xfId="0" applyFill="1" applyBorder="1" applyAlignment="1">
      <alignment horizontal="center"/>
    </xf>
    <xf numFmtId="0" fontId="0" fillId="13" borderId="14" xfId="0" applyFill="1" applyBorder="1" applyAlignment="1">
      <alignment horizontal="center"/>
    </xf>
    <xf numFmtId="0" fontId="0" fillId="13" borderId="11" xfId="0" applyFill="1" applyBorder="1" applyAlignment="1">
      <alignment horizontal="center"/>
    </xf>
    <xf numFmtId="0" fontId="9" fillId="14" borderId="0" xfId="0" applyFont="1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6" fillId="14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6" fillId="5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0" fontId="18" fillId="0" borderId="0" xfId="4" applyFont="1" applyAlignment="1">
      <alignment horizontal="center" vertical="center"/>
    </xf>
    <xf numFmtId="0" fontId="19" fillId="0" borderId="0" xfId="4" applyFont="1" applyAlignment="1" applyProtection="1">
      <alignment horizontal="center" vertical="center"/>
      <protection locked="0"/>
    </xf>
    <xf numFmtId="0" fontId="20" fillId="20" borderId="0" xfId="4" applyFont="1" applyFill="1" applyAlignment="1" applyProtection="1">
      <alignment horizontal="center" vertical="center"/>
      <protection locked="0"/>
    </xf>
  </cellXfs>
  <cellStyles count="5">
    <cellStyle name="Hiperlink" xfId="4" builtinId="8"/>
    <cellStyle name="Moeda" xfId="2" builtinId="4"/>
    <cellStyle name="Normal" xfId="0" builtinId="0"/>
    <cellStyle name="Porcentagem" xfId="3" builtinId="5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tudoexcel.com.br" TargetMode="Externa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838200</xdr:colOff>
      <xdr:row>65</xdr:row>
      <xdr:rowOff>47625</xdr:rowOff>
    </xdr:from>
    <xdr:to>
      <xdr:col>6</xdr:col>
      <xdr:colOff>238125</xdr:colOff>
      <xdr:row>66</xdr:row>
      <xdr:rowOff>142875</xdr:rowOff>
    </xdr:to>
    <xdr:cxnSp macro="">
      <xdr:nvCxnSpPr>
        <xdr:cNvPr id="2" name="Straight Arrow Connector 5">
          <a:extLst>
            <a:ext uri="{FF2B5EF4-FFF2-40B4-BE49-F238E27FC236}">
              <a16:creationId xmlns:a16="http://schemas.microsoft.com/office/drawing/2014/main" id="{9D6290A4-BF9D-4A6C-9E60-AE5CA6D80C64}"/>
            </a:ext>
          </a:extLst>
        </xdr:cNvPr>
        <xdr:cNvCxnSpPr/>
      </xdr:nvCxnSpPr>
      <xdr:spPr>
        <a:xfrm flipV="1">
          <a:off x="5095875" y="12573000"/>
          <a:ext cx="571500" cy="28575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 editAs="oneCell">
    <xdr:from>
      <xdr:col>8</xdr:col>
      <xdr:colOff>190499</xdr:colOff>
      <xdr:row>1</xdr:row>
      <xdr:rowOff>26670</xdr:rowOff>
    </xdr:from>
    <xdr:to>
      <xdr:col>8</xdr:col>
      <xdr:colOff>1045844</xdr:colOff>
      <xdr:row>1</xdr:row>
      <xdr:rowOff>192037</xdr:rowOff>
    </xdr:to>
    <xdr:pic>
      <xdr:nvPicPr>
        <xdr:cNvPr id="4" name="Imagem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55A171F-0DAA-2EA5-6684-FD8CED648C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8679" y="255270"/>
          <a:ext cx="855345" cy="1653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200025</xdr:colOff>
      <xdr:row>12</xdr:row>
      <xdr:rowOff>28575</xdr:rowOff>
    </xdr:from>
    <xdr:to>
      <xdr:col>3</xdr:col>
      <xdr:colOff>561975</xdr:colOff>
      <xdr:row>14</xdr:row>
      <xdr:rowOff>0</xdr:rowOff>
    </xdr:to>
    <xdr:cxnSp macro="">
      <xdr:nvCxnSpPr>
        <xdr:cNvPr id="2" name="Straight Arrow Connector 4">
          <a:extLst>
            <a:ext uri="{FF2B5EF4-FFF2-40B4-BE49-F238E27FC236}">
              <a16:creationId xmlns:a16="http://schemas.microsoft.com/office/drawing/2014/main" id="{459E6484-FE85-4A61-8082-9F15E6122225}"/>
            </a:ext>
          </a:extLst>
        </xdr:cNvPr>
        <xdr:cNvCxnSpPr/>
      </xdr:nvCxnSpPr>
      <xdr:spPr>
        <a:xfrm flipV="1">
          <a:off x="809625" y="2333625"/>
          <a:ext cx="1581150" cy="352425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762000</xdr:colOff>
      <xdr:row>0</xdr:row>
      <xdr:rowOff>38100</xdr:rowOff>
    </xdr:from>
    <xdr:to>
      <xdr:col>1</xdr:col>
      <xdr:colOff>2190750</xdr:colOff>
      <xdr:row>0</xdr:row>
      <xdr:rowOff>352425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5F179DB3-795D-4B30-83F1-37B8AC6381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991100" y="38100"/>
          <a:ext cx="1428750" cy="2762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ivaldo/Desktop/basico-fluxo-de-caixa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 Menu"/>
      <sheetName val="Exemplo-Fluxo-de-Caixa"/>
      <sheetName val="Tabela-Desconto"/>
      <sheetName val="tabela-periodo"/>
      <sheetName val="funcao-macro"/>
    </sheetNames>
    <sheetDataSet>
      <sheetData sheetId="0"/>
      <sheetData sheetId="1">
        <row r="65">
          <cell r="G65">
            <v>159641.6887558185</v>
          </cell>
        </row>
      </sheetData>
      <sheetData sheetId="2">
        <row r="15">
          <cell r="F15">
            <v>0.88495575221238942</v>
          </cell>
        </row>
        <row r="16">
          <cell r="F16">
            <v>0.78314668337379612</v>
          </cell>
        </row>
        <row r="17">
          <cell r="F17">
            <v>0.69305016227769578</v>
          </cell>
        </row>
        <row r="18">
          <cell r="F18">
            <v>0.61331872767937679</v>
          </cell>
        </row>
        <row r="19">
          <cell r="F19">
            <v>0.54275993599944861</v>
          </cell>
        </row>
        <row r="30">
          <cell r="F30">
            <v>0.94072086838359736</v>
          </cell>
        </row>
        <row r="31">
          <cell r="F31">
            <v>0.83249634370229864</v>
          </cell>
        </row>
        <row r="32">
          <cell r="F32">
            <v>0.73672242805513155</v>
          </cell>
        </row>
        <row r="33">
          <cell r="F33">
            <v>0.65196675049126696</v>
          </cell>
        </row>
        <row r="34">
          <cell r="F34">
            <v>0.57696172609846641</v>
          </cell>
        </row>
      </sheetData>
      <sheetData sheetId="3"/>
      <sheetData sheetId="4"/>
    </sheetDataSet>
  </externalBook>
</externalLink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tudoexcel.com.br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tudoexcel.com.br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www.tudoexcel.com.br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tudoexcel.com.br/" TargetMode="Externa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tudoexcel.com.br/produto/planilha-de-cotacao-ate-20-fornecedores-500-itens" TargetMode="External"/><Relationship Id="rId13" Type="http://schemas.openxmlformats.org/officeDocument/2006/relationships/hyperlink" Target="https://www.tudoexcel.com.br/produto/planilha-de-construcao-e-reformas" TargetMode="External"/><Relationship Id="rId3" Type="http://schemas.openxmlformats.org/officeDocument/2006/relationships/hyperlink" Target="https://www.tudoexcel.com.br/produto/planilha-de-cotacao-de-precos" TargetMode="External"/><Relationship Id="rId7" Type="http://schemas.openxmlformats.org/officeDocument/2006/relationships/hyperlink" Target="https://www.tudoexcel.com.br/produto/planilha-de-estoque-e-vendas" TargetMode="External"/><Relationship Id="rId12" Type="http://schemas.openxmlformats.org/officeDocument/2006/relationships/hyperlink" Target="https://www.tudoexcel.com.br/produto/pacote-de-planilhas-de-excel" TargetMode="External"/><Relationship Id="rId2" Type="http://schemas.openxmlformats.org/officeDocument/2006/relationships/hyperlink" Target="https://www.tudoexcel.com.br/produto/planilha-de-fluxo-de-caixa" TargetMode="External"/><Relationship Id="rId1" Type="http://schemas.openxmlformats.org/officeDocument/2006/relationships/hyperlink" Target="https://www.tudoexcel.com.br/produto/planilha-de-controle-de-estoque" TargetMode="External"/><Relationship Id="rId6" Type="http://schemas.openxmlformats.org/officeDocument/2006/relationships/hyperlink" Target="https://www.tudoexcel.com.br/produto/planilha-de-gerenciamento-de-vendas" TargetMode="External"/><Relationship Id="rId11" Type="http://schemas.openxmlformats.org/officeDocument/2006/relationships/hyperlink" Target="https://www.tudoexcel.com.br/produto/planilha-controle-de-debitos-de-clientes" TargetMode="External"/><Relationship Id="rId5" Type="http://schemas.openxmlformats.org/officeDocument/2006/relationships/hyperlink" Target="https://www.tudoexcel.com.br/produto/planilha-de-orcamento-familiar" TargetMode="External"/><Relationship Id="rId15" Type="http://schemas.openxmlformats.org/officeDocument/2006/relationships/drawing" Target="../drawings/drawing3.xml"/><Relationship Id="rId10" Type="http://schemas.openxmlformats.org/officeDocument/2006/relationships/hyperlink" Target="https://www.tudoexcel.com.br/produto/planilha-para-estabelecer-metas" TargetMode="External"/><Relationship Id="rId4" Type="http://schemas.openxmlformats.org/officeDocument/2006/relationships/hyperlink" Target="https://www.tudoexcel.com.br/produto/planilha-de-cadastro-de-clientes" TargetMode="External"/><Relationship Id="rId9" Type="http://schemas.openxmlformats.org/officeDocument/2006/relationships/hyperlink" Target="https://www.tudoexcel.com.br/produto/planilha-de-controle-de-despesas-domesticas" TargetMode="External"/><Relationship Id="rId14" Type="http://schemas.openxmlformats.org/officeDocument/2006/relationships/hyperlink" Target="https://www.tudoexcel.com.b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/>
  <dimension ref="A1:K113"/>
  <sheetViews>
    <sheetView tabSelected="1" workbookViewId="0">
      <selection activeCell="M12" sqref="M12"/>
    </sheetView>
  </sheetViews>
  <sheetFormatPr defaultRowHeight="14.4" x14ac:dyDescent="0.3"/>
  <cols>
    <col min="1" max="1" width="4.109375" customWidth="1"/>
    <col min="2" max="2" width="6.88671875" customWidth="1"/>
    <col min="3" max="3" width="16.5546875" customWidth="1"/>
    <col min="4" max="4" width="14.109375" customWidth="1"/>
    <col min="5" max="5" width="22.109375" customWidth="1"/>
    <col min="6" max="6" width="17.5546875" customWidth="1"/>
    <col min="7" max="7" width="19.5546875" customWidth="1"/>
    <col min="8" max="8" width="20.109375" customWidth="1"/>
    <col min="9" max="9" width="17.88671875" customWidth="1"/>
    <col min="10" max="10" width="7.5546875" customWidth="1"/>
    <col min="11" max="11" width="3" customWidth="1"/>
  </cols>
  <sheetData>
    <row r="1" spans="1:11" ht="18" x14ac:dyDescent="0.35">
      <c r="D1" s="107" t="s">
        <v>0</v>
      </c>
      <c r="E1" s="107"/>
      <c r="F1" s="107"/>
      <c r="G1" s="107"/>
      <c r="H1" s="107"/>
      <c r="I1" s="82" t="s">
        <v>118</v>
      </c>
      <c r="K1" s="1"/>
    </row>
    <row r="2" spans="1:11" ht="18" x14ac:dyDescent="0.35">
      <c r="D2" s="107" t="s">
        <v>1</v>
      </c>
      <c r="E2" s="107"/>
      <c r="F2" s="107"/>
      <c r="G2" s="107"/>
      <c r="K2" s="1"/>
    </row>
    <row r="3" spans="1:11" ht="18" x14ac:dyDescent="0.35">
      <c r="D3" s="2" t="s">
        <v>2</v>
      </c>
      <c r="I3" s="125" t="s">
        <v>143</v>
      </c>
      <c r="K3" s="1"/>
    </row>
    <row r="4" spans="1:11" ht="5.0999999999999996" customHeight="1" x14ac:dyDescent="0.3">
      <c r="A4" s="3"/>
      <c r="B4" s="3"/>
      <c r="C4" s="3"/>
      <c r="D4" s="3"/>
      <c r="E4" s="3"/>
      <c r="F4" s="3"/>
      <c r="G4" s="3"/>
      <c r="H4" s="3"/>
      <c r="I4" s="3"/>
      <c r="J4" s="3"/>
      <c r="K4" s="1"/>
    </row>
    <row r="5" spans="1:11" x14ac:dyDescent="0.3">
      <c r="A5" s="4" t="s">
        <v>3</v>
      </c>
      <c r="B5" s="5"/>
      <c r="C5" s="5"/>
      <c r="D5" s="5"/>
      <c r="E5" s="5"/>
      <c r="F5" s="5"/>
      <c r="G5" s="5"/>
      <c r="H5" s="5"/>
      <c r="I5" s="5"/>
      <c r="J5" s="6"/>
      <c r="K5" s="1"/>
    </row>
    <row r="6" spans="1:11" x14ac:dyDescent="0.3">
      <c r="A6" s="7" t="s">
        <v>4</v>
      </c>
      <c r="B6" s="8"/>
      <c r="C6" s="8"/>
      <c r="D6" s="8"/>
      <c r="E6" s="8"/>
      <c r="F6" s="8"/>
      <c r="G6" s="8"/>
      <c r="H6" s="8"/>
      <c r="I6" s="8"/>
      <c r="J6" s="9"/>
      <c r="K6" s="1"/>
    </row>
    <row r="7" spans="1:11" x14ac:dyDescent="0.3">
      <c r="A7" s="10" t="s">
        <v>5</v>
      </c>
      <c r="B7" s="11"/>
      <c r="C7" s="11"/>
      <c r="D7" s="11"/>
      <c r="E7" s="11"/>
      <c r="F7" s="11"/>
      <c r="G7" s="11"/>
      <c r="H7" s="11"/>
      <c r="I7" s="11"/>
      <c r="J7" s="12"/>
      <c r="K7" s="1"/>
    </row>
    <row r="8" spans="1:11" x14ac:dyDescent="0.3">
      <c r="K8" s="1"/>
    </row>
    <row r="9" spans="1:11" ht="15.6" x14ac:dyDescent="0.3">
      <c r="A9" s="13"/>
      <c r="K9" s="1"/>
    </row>
    <row r="10" spans="1:11" ht="15" customHeight="1" x14ac:dyDescent="0.35">
      <c r="A10" s="2"/>
      <c r="K10" s="1"/>
    </row>
    <row r="11" spans="1:11" ht="15" customHeight="1" x14ac:dyDescent="0.35">
      <c r="A11" s="2"/>
      <c r="K11" s="1"/>
    </row>
    <row r="12" spans="1:11" ht="15" customHeight="1" x14ac:dyDescent="0.35">
      <c r="A12" s="2"/>
      <c r="B12" s="108" t="s">
        <v>6</v>
      </c>
      <c r="C12" s="108"/>
      <c r="D12" s="108"/>
      <c r="E12" s="108"/>
      <c r="F12" s="108"/>
      <c r="G12" s="108"/>
      <c r="H12" s="108"/>
      <c r="I12" s="108"/>
      <c r="J12" s="108"/>
      <c r="K12" s="1"/>
    </row>
    <row r="13" spans="1:11" ht="15" customHeight="1" x14ac:dyDescent="0.35">
      <c r="A13" s="2"/>
      <c r="K13" s="1"/>
    </row>
    <row r="14" spans="1:11" ht="15" customHeight="1" x14ac:dyDescent="0.35">
      <c r="A14" s="2"/>
      <c r="E14" s="14" t="s">
        <v>7</v>
      </c>
      <c r="F14" t="s">
        <v>8</v>
      </c>
      <c r="H14" s="14" t="s">
        <v>9</v>
      </c>
      <c r="K14" s="1"/>
    </row>
    <row r="15" spans="1:11" ht="15" customHeight="1" x14ac:dyDescent="0.35">
      <c r="A15" s="2"/>
      <c r="B15" s="14" t="s">
        <v>8</v>
      </c>
      <c r="C15" s="14" t="s">
        <v>10</v>
      </c>
      <c r="D15" s="14" t="s">
        <v>11</v>
      </c>
      <c r="E15" s="14" t="s">
        <v>12</v>
      </c>
      <c r="F15" s="14" t="s">
        <v>13</v>
      </c>
      <c r="G15" s="14" t="s">
        <v>14</v>
      </c>
      <c r="H15" s="14" t="s">
        <v>15</v>
      </c>
      <c r="K15" s="1"/>
    </row>
    <row r="16" spans="1:11" ht="15" customHeight="1" x14ac:dyDescent="0.35">
      <c r="A16" s="2"/>
      <c r="B16" s="15" t="s">
        <v>16</v>
      </c>
      <c r="C16" s="15" t="s">
        <v>17</v>
      </c>
      <c r="D16" s="15" t="s">
        <v>18</v>
      </c>
      <c r="E16" s="15" t="s">
        <v>19</v>
      </c>
      <c r="F16" s="15" t="s">
        <v>20</v>
      </c>
      <c r="G16" s="15" t="s">
        <v>20</v>
      </c>
      <c r="H16" s="15" t="s">
        <v>21</v>
      </c>
      <c r="K16" s="1"/>
    </row>
    <row r="17" spans="1:11" ht="15" customHeight="1" x14ac:dyDescent="0.35">
      <c r="A17" s="2"/>
      <c r="B17">
        <v>0</v>
      </c>
      <c r="C17" s="16">
        <v>-140000</v>
      </c>
      <c r="D17" s="16">
        <v>-12433</v>
      </c>
      <c r="E17" s="16">
        <v>-6500</v>
      </c>
      <c r="F17" s="16">
        <v>0</v>
      </c>
      <c r="G17" s="16">
        <v>0</v>
      </c>
      <c r="H17" s="16">
        <f>SUM(C17:G17)</f>
        <v>-158933</v>
      </c>
      <c r="K17" s="1"/>
    </row>
    <row r="18" spans="1:11" ht="15" customHeight="1" x14ac:dyDescent="0.35">
      <c r="A18" s="2"/>
      <c r="B18">
        <v>1</v>
      </c>
      <c r="C18" s="16">
        <v>-71000</v>
      </c>
      <c r="D18" s="16">
        <v>-3611</v>
      </c>
      <c r="E18" s="16">
        <v>-12700</v>
      </c>
      <c r="F18" s="16">
        <v>-4000</v>
      </c>
      <c r="G18" s="16">
        <v>-1500</v>
      </c>
      <c r="H18" s="16">
        <f t="shared" ref="H18:H22" si="0">SUM(C18:G18)</f>
        <v>-92811</v>
      </c>
      <c r="K18" s="1"/>
    </row>
    <row r="19" spans="1:11" ht="15" customHeight="1" x14ac:dyDescent="0.35">
      <c r="A19" s="2"/>
      <c r="B19">
        <v>2</v>
      </c>
      <c r="C19" s="16">
        <v>-11000</v>
      </c>
      <c r="D19" s="16">
        <v>-688</v>
      </c>
      <c r="E19" s="16">
        <v>-8000</v>
      </c>
      <c r="F19" s="16">
        <v>-3000</v>
      </c>
      <c r="G19" s="16">
        <v>-500</v>
      </c>
      <c r="H19" s="16">
        <f t="shared" si="0"/>
        <v>-23188</v>
      </c>
      <c r="K19" s="1"/>
    </row>
    <row r="20" spans="1:11" ht="15" customHeight="1" x14ac:dyDescent="0.35">
      <c r="A20" s="2"/>
      <c r="B20">
        <v>3</v>
      </c>
      <c r="C20" s="16">
        <v>0</v>
      </c>
      <c r="D20" s="16">
        <v>0</v>
      </c>
      <c r="E20" s="16">
        <v>-5500</v>
      </c>
      <c r="F20" s="16">
        <v>-6500</v>
      </c>
      <c r="G20" s="16">
        <v>-2000</v>
      </c>
      <c r="H20" s="16">
        <f t="shared" si="0"/>
        <v>-14000</v>
      </c>
      <c r="K20" s="1"/>
    </row>
    <row r="21" spans="1:11" ht="15" customHeight="1" x14ac:dyDescent="0.35">
      <c r="A21" s="2"/>
      <c r="B21">
        <v>4</v>
      </c>
      <c r="C21" s="16">
        <v>0</v>
      </c>
      <c r="D21" s="16">
        <v>0</v>
      </c>
      <c r="E21" s="16">
        <v>-4300</v>
      </c>
      <c r="F21" s="16">
        <v>-6500</v>
      </c>
      <c r="G21" s="16">
        <v>-3500</v>
      </c>
      <c r="H21" s="16">
        <f t="shared" si="0"/>
        <v>-14300</v>
      </c>
      <c r="K21" s="1"/>
    </row>
    <row r="22" spans="1:11" ht="15" customHeight="1" x14ac:dyDescent="0.35">
      <c r="A22" s="2"/>
      <c r="B22">
        <v>5</v>
      </c>
      <c r="C22" s="16">
        <v>0</v>
      </c>
      <c r="D22" s="16">
        <v>0</v>
      </c>
      <c r="E22" s="16">
        <v>-7200</v>
      </c>
      <c r="F22" s="16">
        <v>-5000</v>
      </c>
      <c r="G22" s="16">
        <v>-2800</v>
      </c>
      <c r="H22" s="16">
        <f t="shared" si="0"/>
        <v>-15000</v>
      </c>
      <c r="K22" s="1"/>
    </row>
    <row r="23" spans="1:11" ht="15" customHeight="1" x14ac:dyDescent="0.35">
      <c r="A23" s="2"/>
      <c r="K23" s="1"/>
    </row>
    <row r="24" spans="1:11" ht="15" customHeight="1" x14ac:dyDescent="0.35">
      <c r="A24" s="2"/>
      <c r="K24" s="1"/>
    </row>
    <row r="25" spans="1:11" ht="15" customHeight="1" x14ac:dyDescent="0.3">
      <c r="A25" s="13"/>
      <c r="K25" s="1"/>
    </row>
    <row r="26" spans="1:11" ht="15" customHeight="1" x14ac:dyDescent="0.35">
      <c r="A26" s="2"/>
      <c r="B26" s="108" t="s">
        <v>22</v>
      </c>
      <c r="C26" s="108"/>
      <c r="D26" s="108"/>
      <c r="E26" s="108"/>
      <c r="F26" s="108"/>
      <c r="G26" s="108"/>
      <c r="H26" s="108"/>
      <c r="I26" s="108"/>
      <c r="J26" s="108"/>
      <c r="K26" s="1"/>
    </row>
    <row r="27" spans="1:11" ht="15" customHeight="1" x14ac:dyDescent="0.35">
      <c r="A27" s="2"/>
      <c r="C27" s="17"/>
      <c r="K27" s="1"/>
    </row>
    <row r="28" spans="1:11" ht="15" customHeight="1" x14ac:dyDescent="0.35">
      <c r="A28" s="2"/>
      <c r="K28" s="1"/>
    </row>
    <row r="29" spans="1:11" ht="15" customHeight="1" x14ac:dyDescent="0.35">
      <c r="A29" s="2"/>
      <c r="C29" s="14" t="s">
        <v>8</v>
      </c>
      <c r="D29" s="14" t="s">
        <v>23</v>
      </c>
      <c r="E29" s="14" t="s">
        <v>24</v>
      </c>
      <c r="F29" s="14" t="s">
        <v>9</v>
      </c>
      <c r="K29" s="1"/>
    </row>
    <row r="30" spans="1:11" ht="15" customHeight="1" x14ac:dyDescent="0.35">
      <c r="A30" s="2"/>
      <c r="C30" s="14" t="s">
        <v>25</v>
      </c>
      <c r="D30" s="14" t="s">
        <v>26</v>
      </c>
      <c r="E30" s="14" t="s">
        <v>27</v>
      </c>
      <c r="F30" s="14" t="s">
        <v>15</v>
      </c>
      <c r="K30" s="1"/>
    </row>
    <row r="31" spans="1:11" ht="15" customHeight="1" x14ac:dyDescent="0.35">
      <c r="A31" s="2"/>
      <c r="B31" s="15" t="s">
        <v>16</v>
      </c>
      <c r="C31" s="15" t="s">
        <v>28</v>
      </c>
      <c r="D31" s="15" t="s">
        <v>29</v>
      </c>
      <c r="E31" s="15" t="s">
        <v>30</v>
      </c>
      <c r="F31" s="15" t="s">
        <v>31</v>
      </c>
      <c r="K31" s="1"/>
    </row>
    <row r="32" spans="1:11" ht="15" customHeight="1" x14ac:dyDescent="0.35">
      <c r="A32" s="2"/>
      <c r="B32">
        <v>0</v>
      </c>
      <c r="C32" s="16">
        <v>0</v>
      </c>
      <c r="D32" s="16">
        <v>0</v>
      </c>
      <c r="E32" s="16">
        <v>0</v>
      </c>
      <c r="F32" s="18">
        <f>SUM(C32:E32)</f>
        <v>0</v>
      </c>
      <c r="K32" s="1"/>
    </row>
    <row r="33" spans="1:11" ht="15" customHeight="1" x14ac:dyDescent="0.35">
      <c r="A33" s="2"/>
      <c r="B33">
        <v>1</v>
      </c>
      <c r="C33" s="16">
        <v>28000</v>
      </c>
      <c r="D33" s="16">
        <v>56000</v>
      </c>
      <c r="E33" s="16">
        <v>12000</v>
      </c>
      <c r="F33" s="18">
        <f t="shared" ref="F33:F37" si="1">SUM(C33:E33)</f>
        <v>96000</v>
      </c>
      <c r="K33" s="1"/>
    </row>
    <row r="34" spans="1:11" ht="15" customHeight="1" x14ac:dyDescent="0.35">
      <c r="A34" s="2"/>
      <c r="B34">
        <v>2</v>
      </c>
      <c r="C34" s="16">
        <v>78340</v>
      </c>
      <c r="D34" s="16">
        <v>47000</v>
      </c>
      <c r="E34" s="16">
        <v>15000</v>
      </c>
      <c r="F34" s="18">
        <f t="shared" si="1"/>
        <v>140340</v>
      </c>
      <c r="K34" s="1"/>
    </row>
    <row r="35" spans="1:11" ht="15" customHeight="1" x14ac:dyDescent="0.35">
      <c r="A35" s="2"/>
      <c r="B35">
        <v>3</v>
      </c>
      <c r="C35" s="16">
        <v>69020</v>
      </c>
      <c r="D35" s="16">
        <v>45000</v>
      </c>
      <c r="E35" s="16">
        <v>10000</v>
      </c>
      <c r="F35" s="18">
        <f t="shared" si="1"/>
        <v>124020</v>
      </c>
      <c r="K35" s="1"/>
    </row>
    <row r="36" spans="1:11" ht="15" customHeight="1" x14ac:dyDescent="0.35">
      <c r="A36" s="2"/>
      <c r="B36">
        <v>4</v>
      </c>
      <c r="C36" s="16">
        <v>60433</v>
      </c>
      <c r="D36" s="16">
        <v>48000</v>
      </c>
      <c r="E36" s="16">
        <v>19000</v>
      </c>
      <c r="F36" s="18">
        <f t="shared" si="1"/>
        <v>127433</v>
      </c>
      <c r="K36" s="1"/>
    </row>
    <row r="37" spans="1:11" ht="15" customHeight="1" x14ac:dyDescent="0.35">
      <c r="A37" s="2"/>
      <c r="B37">
        <v>5</v>
      </c>
      <c r="C37" s="16">
        <v>45600</v>
      </c>
      <c r="D37" s="16">
        <v>49000</v>
      </c>
      <c r="E37" s="16">
        <v>16000</v>
      </c>
      <c r="F37" s="18">
        <f t="shared" si="1"/>
        <v>110600</v>
      </c>
      <c r="K37" s="1"/>
    </row>
    <row r="38" spans="1:11" x14ac:dyDescent="0.3">
      <c r="K38" s="1"/>
    </row>
    <row r="39" spans="1:11" x14ac:dyDescent="0.3">
      <c r="K39" s="1"/>
    </row>
    <row r="40" spans="1:11" ht="15.6" x14ac:dyDescent="0.3">
      <c r="A40" s="13"/>
      <c r="K40" s="1"/>
    </row>
    <row r="41" spans="1:11" ht="18" x14ac:dyDescent="0.35">
      <c r="B41" s="108" t="s">
        <v>32</v>
      </c>
      <c r="C41" s="108"/>
      <c r="D41" s="108"/>
      <c r="E41" s="108"/>
      <c r="F41" s="108"/>
      <c r="G41" s="108"/>
      <c r="H41" s="108"/>
      <c r="I41" s="108"/>
      <c r="J41" s="108"/>
      <c r="K41" s="1"/>
    </row>
    <row r="42" spans="1:11" x14ac:dyDescent="0.3">
      <c r="K42" s="1"/>
    </row>
    <row r="43" spans="1:11" x14ac:dyDescent="0.3">
      <c r="K43" s="1"/>
    </row>
    <row r="44" spans="1:11" x14ac:dyDescent="0.3">
      <c r="B44" s="19" t="s">
        <v>33</v>
      </c>
      <c r="C44" s="20"/>
      <c r="D44" s="20"/>
      <c r="E44" s="20"/>
      <c r="F44" s="20"/>
      <c r="G44" s="20"/>
      <c r="H44" s="20"/>
      <c r="I44" s="20"/>
      <c r="J44" s="21"/>
      <c r="K44" s="1"/>
    </row>
    <row r="45" spans="1:11" x14ac:dyDescent="0.3">
      <c r="B45" s="22" t="s">
        <v>34</v>
      </c>
      <c r="C45" s="23"/>
      <c r="D45" s="23"/>
      <c r="E45" s="23"/>
      <c r="F45" s="23"/>
      <c r="G45" s="23"/>
      <c r="H45" s="23"/>
      <c r="I45" s="23"/>
      <c r="J45" s="24"/>
      <c r="K45" s="1"/>
    </row>
    <row r="46" spans="1:11" x14ac:dyDescent="0.3">
      <c r="K46" s="1"/>
    </row>
    <row r="47" spans="1:11" x14ac:dyDescent="0.3">
      <c r="K47" s="1"/>
    </row>
    <row r="48" spans="1:11" x14ac:dyDescent="0.3">
      <c r="K48" s="1"/>
    </row>
    <row r="49" spans="2:11" x14ac:dyDescent="0.3">
      <c r="K49" s="1"/>
    </row>
    <row r="50" spans="2:11" x14ac:dyDescent="0.3">
      <c r="K50" s="1"/>
    </row>
    <row r="51" spans="2:11" ht="18" x14ac:dyDescent="0.35">
      <c r="B51" s="108" t="s">
        <v>35</v>
      </c>
      <c r="C51" s="108"/>
      <c r="D51" s="108"/>
      <c r="E51" s="108"/>
      <c r="F51" s="108"/>
      <c r="G51" s="108"/>
      <c r="H51" s="108"/>
      <c r="I51" s="108"/>
      <c r="J51" s="108"/>
      <c r="K51" s="1"/>
    </row>
    <row r="52" spans="2:11" x14ac:dyDescent="0.3">
      <c r="K52" s="1"/>
    </row>
    <row r="53" spans="2:11" x14ac:dyDescent="0.3">
      <c r="K53" s="1"/>
    </row>
    <row r="54" spans="2:11" x14ac:dyDescent="0.3">
      <c r="K54" s="1"/>
    </row>
    <row r="55" spans="2:11" x14ac:dyDescent="0.3">
      <c r="F55" s="101" t="s">
        <v>36</v>
      </c>
      <c r="G55" s="102"/>
      <c r="H55" s="103" t="s">
        <v>37</v>
      </c>
      <c r="I55" s="104"/>
      <c r="K55" s="1"/>
    </row>
    <row r="56" spans="2:11" x14ac:dyDescent="0.3">
      <c r="C56" s="14" t="s">
        <v>9</v>
      </c>
      <c r="D56" s="14" t="s">
        <v>9</v>
      </c>
      <c r="E56" s="14" t="s">
        <v>38</v>
      </c>
      <c r="F56" s="14" t="s">
        <v>39</v>
      </c>
      <c r="G56" s="14" t="s">
        <v>40</v>
      </c>
      <c r="H56" s="14" t="s">
        <v>39</v>
      </c>
      <c r="I56" s="14" t="s">
        <v>40</v>
      </c>
      <c r="K56" s="1"/>
    </row>
    <row r="57" spans="2:11" x14ac:dyDescent="0.3">
      <c r="C57" s="14" t="s">
        <v>15</v>
      </c>
      <c r="D57" s="14" t="s">
        <v>15</v>
      </c>
      <c r="E57" s="14" t="s">
        <v>15</v>
      </c>
      <c r="F57" s="14" t="s">
        <v>41</v>
      </c>
      <c r="G57" s="14" t="s">
        <v>42</v>
      </c>
      <c r="H57" s="14" t="s">
        <v>43</v>
      </c>
      <c r="I57" s="14" t="s">
        <v>42</v>
      </c>
      <c r="K57" s="1"/>
    </row>
    <row r="58" spans="2:11" x14ac:dyDescent="0.3">
      <c r="B58" s="15" t="s">
        <v>44</v>
      </c>
      <c r="C58" s="15" t="s">
        <v>45</v>
      </c>
      <c r="D58" s="15" t="s">
        <v>46</v>
      </c>
      <c r="E58" s="15" t="s">
        <v>47</v>
      </c>
      <c r="F58" s="25">
        <v>0.13</v>
      </c>
      <c r="G58" s="15" t="s">
        <v>48</v>
      </c>
      <c r="H58" s="25">
        <v>0.13</v>
      </c>
      <c r="I58" s="15" t="s">
        <v>48</v>
      </c>
      <c r="K58" s="1"/>
    </row>
    <row r="59" spans="2:11" x14ac:dyDescent="0.3">
      <c r="B59">
        <v>0</v>
      </c>
      <c r="C59" s="26">
        <f t="shared" ref="C59:C64" si="2">H17</f>
        <v>-158933</v>
      </c>
      <c r="D59" s="26">
        <f t="shared" ref="D59:D64" si="3">F32</f>
        <v>0</v>
      </c>
      <c r="E59" s="26">
        <f>C59+D59</f>
        <v>-158933</v>
      </c>
      <c r="F59" s="27">
        <v>0.89</v>
      </c>
      <c r="G59" s="28">
        <f>E59*F59</f>
        <v>-141450.37</v>
      </c>
      <c r="H59" s="27">
        <v>0.9</v>
      </c>
      <c r="I59" s="28">
        <f>E59*H59</f>
        <v>-143039.70000000001</v>
      </c>
      <c r="K59" s="1"/>
    </row>
    <row r="60" spans="2:11" x14ac:dyDescent="0.3">
      <c r="B60">
        <v>1</v>
      </c>
      <c r="C60" s="26">
        <f t="shared" si="2"/>
        <v>-92811</v>
      </c>
      <c r="D60" s="26">
        <f t="shared" si="3"/>
        <v>96000</v>
      </c>
      <c r="E60" s="26">
        <f t="shared" ref="E60:E64" si="4">C60+D60</f>
        <v>3189</v>
      </c>
      <c r="F60" s="29">
        <f>'[1]Tabela-Desconto'!F30</f>
        <v>0.94072086838359736</v>
      </c>
      <c r="G60" s="28">
        <f t="shared" ref="G60:G64" si="5">E60*F60</f>
        <v>2999.9588492752919</v>
      </c>
      <c r="H60" s="29">
        <f>'[1]Tabela-Desconto'!F15</f>
        <v>0.88495575221238942</v>
      </c>
      <c r="I60" s="28">
        <f t="shared" ref="I60:I64" si="6">E60*H60</f>
        <v>2822.1238938053098</v>
      </c>
      <c r="K60" s="1"/>
    </row>
    <row r="61" spans="2:11" x14ac:dyDescent="0.3">
      <c r="B61">
        <v>2</v>
      </c>
      <c r="C61" s="26">
        <f t="shared" si="2"/>
        <v>-23188</v>
      </c>
      <c r="D61" s="26">
        <f t="shared" si="3"/>
        <v>140340</v>
      </c>
      <c r="E61" s="26">
        <f t="shared" si="4"/>
        <v>117152</v>
      </c>
      <c r="F61" s="29">
        <f>'[1]Tabela-Desconto'!F31</f>
        <v>0.83249634370229864</v>
      </c>
      <c r="G61" s="28">
        <f t="shared" si="5"/>
        <v>97528.61165741169</v>
      </c>
      <c r="H61" s="29">
        <f>'[1]Tabela-Desconto'!F16</f>
        <v>0.78314668337379612</v>
      </c>
      <c r="I61" s="28">
        <f t="shared" si="6"/>
        <v>91747.200250606969</v>
      </c>
      <c r="K61" s="1"/>
    </row>
    <row r="62" spans="2:11" x14ac:dyDescent="0.3">
      <c r="B62">
        <v>3</v>
      </c>
      <c r="C62" s="26">
        <f t="shared" si="2"/>
        <v>-14000</v>
      </c>
      <c r="D62" s="26">
        <f t="shared" si="3"/>
        <v>124020</v>
      </c>
      <c r="E62" s="26">
        <f t="shared" si="4"/>
        <v>110020</v>
      </c>
      <c r="F62" s="29">
        <f>'[1]Tabela-Desconto'!F32</f>
        <v>0.73672242805513155</v>
      </c>
      <c r="G62" s="28">
        <f t="shared" si="5"/>
        <v>81054.201534625579</v>
      </c>
      <c r="H62" s="29">
        <f>'[1]Tabela-Desconto'!F17</f>
        <v>0.69305016227769578</v>
      </c>
      <c r="I62" s="28">
        <f t="shared" si="6"/>
        <v>76249.378853792092</v>
      </c>
      <c r="K62" s="1"/>
    </row>
    <row r="63" spans="2:11" x14ac:dyDescent="0.3">
      <c r="B63">
        <v>4</v>
      </c>
      <c r="C63" s="26">
        <f t="shared" si="2"/>
        <v>-14300</v>
      </c>
      <c r="D63" s="26">
        <f t="shared" si="3"/>
        <v>127433</v>
      </c>
      <c r="E63" s="26">
        <f t="shared" si="4"/>
        <v>113133</v>
      </c>
      <c r="F63" s="29">
        <f>'[1]Tabela-Desconto'!F33</f>
        <v>0.65196675049126696</v>
      </c>
      <c r="G63" s="28">
        <f t="shared" si="5"/>
        <v>73758.954383328499</v>
      </c>
      <c r="H63" s="29">
        <f>'[1]Tabela-Desconto'!F18</f>
        <v>0.61331872767937679</v>
      </c>
      <c r="I63" s="28">
        <f t="shared" si="6"/>
        <v>69386.587618550941</v>
      </c>
      <c r="K63" s="1"/>
    </row>
    <row r="64" spans="2:11" ht="15" thickBot="1" x14ac:dyDescent="0.35">
      <c r="B64">
        <v>5</v>
      </c>
      <c r="C64" s="26">
        <f t="shared" si="2"/>
        <v>-15000</v>
      </c>
      <c r="D64" s="26">
        <f t="shared" si="3"/>
        <v>110600</v>
      </c>
      <c r="E64" s="26">
        <f t="shared" si="4"/>
        <v>95600</v>
      </c>
      <c r="F64" s="29">
        <f>'[1]Tabela-Desconto'!F34</f>
        <v>0.57696172609846641</v>
      </c>
      <c r="G64" s="28">
        <f t="shared" si="5"/>
        <v>55157.54101501339</v>
      </c>
      <c r="H64" s="29">
        <f>'[1]Tabela-Desconto'!F19</f>
        <v>0.54275993599944861</v>
      </c>
      <c r="I64" s="28">
        <f t="shared" si="6"/>
        <v>51887.849881547285</v>
      </c>
      <c r="K64" s="1"/>
    </row>
    <row r="65" spans="2:11" ht="15" thickBot="1" x14ac:dyDescent="0.35">
      <c r="C65" s="26" t="s">
        <v>8</v>
      </c>
      <c r="D65" s="26" t="s">
        <v>8</v>
      </c>
      <c r="E65" s="30" t="s">
        <v>49</v>
      </c>
      <c r="F65" s="30"/>
      <c r="G65" s="31">
        <f>SUM(G59:G64)</f>
        <v>169048.89743965445</v>
      </c>
      <c r="I65" s="31">
        <f>SUM(I59:I64)</f>
        <v>149053.44049830257</v>
      </c>
      <c r="K65" s="1"/>
    </row>
    <row r="66" spans="2:11" x14ac:dyDescent="0.3">
      <c r="D66" s="26" t="s">
        <v>8</v>
      </c>
      <c r="E66" s="32" t="s">
        <v>8</v>
      </c>
      <c r="K66" s="1"/>
    </row>
    <row r="67" spans="2:11" x14ac:dyDescent="0.3">
      <c r="D67" t="s">
        <v>8</v>
      </c>
      <c r="K67" s="1"/>
    </row>
    <row r="68" spans="2:11" x14ac:dyDescent="0.3">
      <c r="D68" t="s">
        <v>8</v>
      </c>
      <c r="F68" s="33" t="s">
        <v>50</v>
      </c>
      <c r="G68" s="34"/>
      <c r="H68" s="35"/>
      <c r="K68" s="1"/>
    </row>
    <row r="69" spans="2:11" x14ac:dyDescent="0.3">
      <c r="F69" s="36" t="s">
        <v>51</v>
      </c>
      <c r="G69" s="37"/>
      <c r="H69" s="38"/>
      <c r="K69" s="1"/>
    </row>
    <row r="70" spans="2:11" x14ac:dyDescent="0.3">
      <c r="F70" s="39" t="s">
        <v>52</v>
      </c>
      <c r="G70" s="40"/>
      <c r="H70" s="41"/>
      <c r="K70" s="1"/>
    </row>
    <row r="71" spans="2:11" x14ac:dyDescent="0.3">
      <c r="K71" s="1"/>
    </row>
    <row r="72" spans="2:11" x14ac:dyDescent="0.3">
      <c r="B72" s="42" t="s">
        <v>53</v>
      </c>
      <c r="C72" s="42"/>
      <c r="D72" s="42"/>
      <c r="E72" s="42"/>
      <c r="F72" s="42"/>
      <c r="G72" s="43"/>
      <c r="H72" s="42"/>
      <c r="K72" s="1"/>
    </row>
    <row r="73" spans="2:11" x14ac:dyDescent="0.3">
      <c r="B73" s="42" t="s">
        <v>54</v>
      </c>
      <c r="C73" s="42"/>
      <c r="D73" s="42"/>
      <c r="E73" s="42"/>
      <c r="F73" s="42"/>
      <c r="G73" s="44"/>
      <c r="H73" s="42"/>
      <c r="K73" s="1"/>
    </row>
    <row r="74" spans="2:11" x14ac:dyDescent="0.3">
      <c r="B74" s="42" t="s">
        <v>55</v>
      </c>
      <c r="C74" s="42"/>
      <c r="D74" s="42"/>
      <c r="E74" s="42"/>
      <c r="F74" s="42"/>
      <c r="G74" s="44"/>
      <c r="H74" s="42"/>
      <c r="K74" s="1"/>
    </row>
    <row r="75" spans="2:11" x14ac:dyDescent="0.3">
      <c r="B75" s="42" t="s">
        <v>56</v>
      </c>
      <c r="C75" s="42"/>
      <c r="D75" s="42"/>
      <c r="E75" s="42"/>
      <c r="F75" s="42"/>
      <c r="G75" s="42"/>
      <c r="H75" s="42"/>
      <c r="K75" s="1"/>
    </row>
    <row r="76" spans="2:11" x14ac:dyDescent="0.3">
      <c r="B76" s="45" t="s">
        <v>57</v>
      </c>
      <c r="C76" s="45"/>
      <c r="D76" s="45"/>
      <c r="E76" s="45"/>
      <c r="F76" s="45"/>
      <c r="G76" s="45"/>
      <c r="H76" s="45"/>
      <c r="K76" s="1"/>
    </row>
    <row r="77" spans="2:11" ht="15" thickBot="1" x14ac:dyDescent="0.35">
      <c r="E77" s="46" t="s">
        <v>58</v>
      </c>
      <c r="F77" t="s">
        <v>59</v>
      </c>
      <c r="G77" s="47">
        <v>0</v>
      </c>
      <c r="K77" s="1"/>
    </row>
    <row r="78" spans="2:11" ht="15" thickBot="1" x14ac:dyDescent="0.35">
      <c r="E78" s="48" t="s">
        <v>60</v>
      </c>
      <c r="F78" s="30" t="s">
        <v>59</v>
      </c>
      <c r="G78" s="49">
        <f>MIRR(E59:E64,,G77)</f>
        <v>0.22537406513647373</v>
      </c>
      <c r="H78" t="s">
        <v>8</v>
      </c>
      <c r="K78" s="1"/>
    </row>
    <row r="79" spans="2:11" x14ac:dyDescent="0.3">
      <c r="E79" s="30"/>
      <c r="F79" s="30"/>
      <c r="G79" s="50"/>
      <c r="K79" s="1"/>
    </row>
    <row r="80" spans="2:11" x14ac:dyDescent="0.3">
      <c r="K80" s="1"/>
    </row>
    <row r="81" spans="1:11" x14ac:dyDescent="0.3">
      <c r="B81" s="51"/>
      <c r="C81" s="52" t="s">
        <v>61</v>
      </c>
      <c r="K81" s="1"/>
    </row>
    <row r="82" spans="1:11" x14ac:dyDescent="0.3">
      <c r="B82" s="51"/>
      <c r="C82" s="52" t="s">
        <v>62</v>
      </c>
      <c r="K82" s="1"/>
    </row>
    <row r="83" spans="1:11" x14ac:dyDescent="0.3">
      <c r="K83" s="1"/>
    </row>
    <row r="84" spans="1:11" x14ac:dyDescent="0.3">
      <c r="B84" s="53"/>
      <c r="C84" s="19"/>
      <c r="D84" s="20"/>
      <c r="E84" s="20"/>
      <c r="F84" s="20"/>
      <c r="G84" s="20"/>
      <c r="H84" s="21"/>
      <c r="K84" s="1"/>
    </row>
    <row r="85" spans="1:11" x14ac:dyDescent="0.3">
      <c r="B85" s="53"/>
      <c r="C85" s="54">
        <f>NPV(H58,E59:E64)</f>
        <v>117840.83229938283</v>
      </c>
      <c r="D85" s="105" t="s">
        <v>63</v>
      </c>
      <c r="E85" s="105"/>
      <c r="F85" s="105"/>
      <c r="G85" s="105"/>
      <c r="H85" s="55"/>
      <c r="K85" s="1"/>
    </row>
    <row r="86" spans="1:11" x14ac:dyDescent="0.3">
      <c r="B86" s="53"/>
      <c r="C86" s="56">
        <f>NPV(F58,E60:E64)+E59</f>
        <v>133160.14049830259</v>
      </c>
      <c r="D86" s="106" t="s">
        <v>64</v>
      </c>
      <c r="E86" s="106"/>
      <c r="F86" s="106"/>
      <c r="G86" s="106"/>
      <c r="H86" s="55"/>
      <c r="K86" s="1"/>
    </row>
    <row r="87" spans="1:11" x14ac:dyDescent="0.3">
      <c r="B87" s="53"/>
      <c r="C87" s="22" t="s">
        <v>8</v>
      </c>
      <c r="D87" s="23"/>
      <c r="E87" s="23"/>
      <c r="F87" s="23"/>
      <c r="G87" s="23"/>
      <c r="H87" s="24"/>
      <c r="K87" s="1"/>
    </row>
    <row r="88" spans="1:11" x14ac:dyDescent="0.3">
      <c r="K88" s="1"/>
    </row>
    <row r="89" spans="1:11" x14ac:dyDescent="0.3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</row>
    <row r="90" spans="1:11" x14ac:dyDescent="0.3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</row>
    <row r="113" spans="3:3" ht="18" x14ac:dyDescent="0.35">
      <c r="C113" s="2"/>
    </row>
  </sheetData>
  <mergeCells count="10">
    <mergeCell ref="F55:G55"/>
    <mergeCell ref="H55:I55"/>
    <mergeCell ref="D85:G85"/>
    <mergeCell ref="D86:G86"/>
    <mergeCell ref="D1:H1"/>
    <mergeCell ref="D2:G2"/>
    <mergeCell ref="B12:J12"/>
    <mergeCell ref="B26:J26"/>
    <mergeCell ref="B41:J41"/>
    <mergeCell ref="B51:J51"/>
  </mergeCells>
  <hyperlinks>
    <hyperlink ref="I1" r:id="rId1" xr:uid="{0C3BCD96-C1DD-4041-ACA1-8434D254F2D9}"/>
    <hyperlink ref="I3" location="Donate!A1" display="Donate" xr:uid="{F5FE9A5C-946C-4D20-A393-98BFF3A03E5B}"/>
  </hyperlinks>
  <pageMargins left="0.511811024" right="0.511811024" top="0.78740157499999996" bottom="0.78740157499999996" header="0.31496062000000002" footer="0.31496062000000002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/>
  <dimension ref="A1:N48"/>
  <sheetViews>
    <sheetView workbookViewId="0">
      <selection activeCell="N5" sqref="N5"/>
    </sheetView>
  </sheetViews>
  <sheetFormatPr defaultRowHeight="14.4" x14ac:dyDescent="0.3"/>
  <cols>
    <col min="3" max="3" width="9.5546875" customWidth="1"/>
    <col min="6" max="6" width="9.5546875" customWidth="1"/>
    <col min="12" max="12" width="1.88671875" customWidth="1"/>
    <col min="14" max="14" width="38" customWidth="1"/>
  </cols>
  <sheetData>
    <row r="1" spans="1:14" ht="18" x14ac:dyDescent="0.35">
      <c r="A1" s="57"/>
      <c r="B1" s="57"/>
      <c r="C1" s="57"/>
      <c r="D1" s="58"/>
      <c r="E1" s="57"/>
      <c r="F1" s="57"/>
      <c r="G1" s="57"/>
      <c r="H1" s="57"/>
      <c r="I1" s="57"/>
      <c r="J1" s="57"/>
      <c r="K1" s="57"/>
      <c r="L1" s="57"/>
    </row>
    <row r="2" spans="1:14" ht="18" x14ac:dyDescent="0.35">
      <c r="A2" s="57"/>
      <c r="B2" s="57"/>
      <c r="C2" s="57"/>
      <c r="D2" s="58"/>
      <c r="E2" s="57"/>
      <c r="F2" s="57"/>
      <c r="G2" s="57"/>
      <c r="H2" s="57"/>
      <c r="I2" s="57"/>
      <c r="J2" s="57"/>
      <c r="K2" s="57"/>
      <c r="L2" s="57"/>
      <c r="N2" s="83" t="s">
        <v>119</v>
      </c>
    </row>
    <row r="3" spans="1:14" ht="18" x14ac:dyDescent="0.35">
      <c r="A3" s="107" t="s">
        <v>65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57"/>
      <c r="N3" s="84" t="s">
        <v>118</v>
      </c>
    </row>
    <row r="4" spans="1:14" ht="12" customHeight="1" x14ac:dyDescent="0.3">
      <c r="A4" s="59"/>
      <c r="B4" s="59"/>
      <c r="C4" s="59"/>
      <c r="D4" s="59"/>
      <c r="E4" s="59"/>
      <c r="F4" s="59"/>
      <c r="G4" s="59"/>
      <c r="H4" s="59"/>
      <c r="I4" s="59"/>
      <c r="J4" s="59"/>
      <c r="K4" s="59"/>
      <c r="L4" s="57"/>
    </row>
    <row r="5" spans="1:14" ht="15.6" x14ac:dyDescent="0.3">
      <c r="A5" s="60" t="s">
        <v>66</v>
      </c>
      <c r="B5" s="61"/>
      <c r="C5" s="61"/>
      <c r="D5" s="61"/>
      <c r="E5" s="61"/>
      <c r="F5" s="61"/>
      <c r="G5" s="61"/>
      <c r="H5" s="61"/>
      <c r="I5" s="61"/>
      <c r="J5" s="61"/>
      <c r="K5" s="62"/>
      <c r="L5" s="57"/>
      <c r="N5" s="124" t="s">
        <v>143</v>
      </c>
    </row>
    <row r="6" spans="1:14" x14ac:dyDescent="0.3">
      <c r="A6" s="63" t="s">
        <v>67</v>
      </c>
      <c r="B6" s="64"/>
      <c r="C6" s="64"/>
      <c r="D6" s="64"/>
      <c r="E6" s="64"/>
      <c r="F6" s="64"/>
      <c r="G6" s="64"/>
      <c r="H6" s="64"/>
      <c r="I6" s="64"/>
      <c r="J6" s="64"/>
      <c r="K6" s="65"/>
      <c r="L6" s="57"/>
    </row>
    <row r="7" spans="1:14" x14ac:dyDescent="0.3">
      <c r="A7" s="66" t="s">
        <v>68</v>
      </c>
      <c r="B7" s="67"/>
      <c r="C7" s="67"/>
      <c r="D7" s="67"/>
      <c r="E7" s="67"/>
      <c r="F7" s="67"/>
      <c r="G7" s="67"/>
      <c r="H7" s="67"/>
      <c r="I7" s="67"/>
      <c r="J7" s="67"/>
      <c r="K7" s="68"/>
      <c r="L7" s="57"/>
    </row>
    <row r="8" spans="1:14" x14ac:dyDescent="0.3">
      <c r="L8" s="57"/>
    </row>
    <row r="9" spans="1:14" x14ac:dyDescent="0.3">
      <c r="A9" s="112" t="s">
        <v>69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57"/>
    </row>
    <row r="10" spans="1:14" x14ac:dyDescent="0.3">
      <c r="L10" s="57"/>
    </row>
    <row r="11" spans="1:14" x14ac:dyDescent="0.3">
      <c r="B11" s="110" t="s">
        <v>70</v>
      </c>
      <c r="C11" s="110"/>
      <c r="D11" s="110"/>
      <c r="E11" s="110"/>
      <c r="F11" s="110"/>
      <c r="G11" s="110"/>
      <c r="H11" s="110"/>
      <c r="I11" s="110"/>
      <c r="J11" s="110"/>
      <c r="K11" s="110"/>
      <c r="L11" s="57"/>
    </row>
    <row r="12" spans="1:14" x14ac:dyDescent="0.3">
      <c r="B12" s="113" t="s">
        <v>71</v>
      </c>
      <c r="C12" s="113"/>
      <c r="D12" s="113"/>
      <c r="E12" s="113"/>
      <c r="F12" s="113"/>
      <c r="G12" s="113"/>
      <c r="H12" s="113"/>
      <c r="I12" s="113"/>
      <c r="J12" s="113"/>
      <c r="L12" s="57"/>
    </row>
    <row r="13" spans="1:14" x14ac:dyDescent="0.3">
      <c r="B13" s="69" t="s">
        <v>16</v>
      </c>
      <c r="C13" s="114" t="s">
        <v>72</v>
      </c>
      <c r="D13" s="115"/>
      <c r="E13" s="115"/>
      <c r="F13" s="115"/>
      <c r="G13" s="115"/>
      <c r="H13" s="116"/>
      <c r="L13" s="57"/>
    </row>
    <row r="14" spans="1:14" x14ac:dyDescent="0.3">
      <c r="B14" s="15" t="s">
        <v>73</v>
      </c>
      <c r="C14" s="70">
        <v>0.1</v>
      </c>
      <c r="D14" s="70">
        <v>0.11</v>
      </c>
      <c r="E14" s="70">
        <v>0.12</v>
      </c>
      <c r="F14" s="70">
        <v>0.13</v>
      </c>
      <c r="G14" s="70">
        <v>0.14000000000000001</v>
      </c>
      <c r="H14" s="70">
        <v>0.15</v>
      </c>
      <c r="I14" s="47" t="s">
        <v>8</v>
      </c>
      <c r="J14" s="47" t="s">
        <v>8</v>
      </c>
      <c r="L14" s="57"/>
    </row>
    <row r="15" spans="1:14" x14ac:dyDescent="0.3">
      <c r="B15">
        <v>1</v>
      </c>
      <c r="C15" s="29">
        <f>1/((1+C14)^$B$15)</f>
        <v>0.90909090909090906</v>
      </c>
      <c r="D15" s="29">
        <f t="shared" ref="D15:H15" si="0">1/((1+D14)^$B$15)</f>
        <v>0.9009009009009008</v>
      </c>
      <c r="E15" s="29">
        <f t="shared" si="0"/>
        <v>0.89285714285714279</v>
      </c>
      <c r="F15" s="29">
        <f t="shared" si="0"/>
        <v>0.88495575221238942</v>
      </c>
      <c r="G15" s="29">
        <f t="shared" si="0"/>
        <v>0.8771929824561403</v>
      </c>
      <c r="H15" s="29">
        <f t="shared" si="0"/>
        <v>0.86956521739130443</v>
      </c>
      <c r="L15" s="57"/>
    </row>
    <row r="16" spans="1:14" x14ac:dyDescent="0.3">
      <c r="B16">
        <v>2</v>
      </c>
      <c r="C16" s="29">
        <f>1/((1+C14)^$B$16)</f>
        <v>0.82644628099173545</v>
      </c>
      <c r="D16" s="29">
        <f t="shared" ref="D16:H16" si="1">1/((1+D14)^$B$16)</f>
        <v>0.8116224332440547</v>
      </c>
      <c r="E16" s="29">
        <f t="shared" si="1"/>
        <v>0.79719387755102034</v>
      </c>
      <c r="F16" s="29">
        <f t="shared" si="1"/>
        <v>0.78314668337379612</v>
      </c>
      <c r="G16" s="29">
        <f t="shared" si="1"/>
        <v>0.76946752847029842</v>
      </c>
      <c r="H16" s="29">
        <f t="shared" si="1"/>
        <v>0.7561436672967865</v>
      </c>
      <c r="L16" s="57"/>
    </row>
    <row r="17" spans="1:12" x14ac:dyDescent="0.3">
      <c r="B17">
        <v>3</v>
      </c>
      <c r="C17" s="29">
        <f>1/((1+C14)^$B$17)</f>
        <v>0.75131480090157754</v>
      </c>
      <c r="D17" s="29">
        <f t="shared" ref="D17:H17" si="2">1/((1+D14)^$B$17)</f>
        <v>0.73119138130095018</v>
      </c>
      <c r="E17" s="29">
        <f t="shared" si="2"/>
        <v>0.71178024781341087</v>
      </c>
      <c r="F17" s="29">
        <f t="shared" si="2"/>
        <v>0.69305016227769578</v>
      </c>
      <c r="G17" s="29">
        <f t="shared" si="2"/>
        <v>0.67497151620201612</v>
      </c>
      <c r="H17" s="29">
        <f t="shared" si="2"/>
        <v>0.65751623243198831</v>
      </c>
      <c r="L17" s="57"/>
    </row>
    <row r="18" spans="1:12" x14ac:dyDescent="0.3">
      <c r="B18">
        <v>4</v>
      </c>
      <c r="C18" s="29">
        <f>1/((1+C14)^$B$18)</f>
        <v>0.68301345536507052</v>
      </c>
      <c r="D18" s="29">
        <f t="shared" ref="D18:H18" si="3">1/((1+D14)^$B$18)</f>
        <v>0.65873097414500015</v>
      </c>
      <c r="E18" s="29">
        <f t="shared" si="3"/>
        <v>0.63551807840483121</v>
      </c>
      <c r="F18" s="29">
        <f t="shared" si="3"/>
        <v>0.61331872767937679</v>
      </c>
      <c r="G18" s="29">
        <f t="shared" si="3"/>
        <v>0.59208027737018942</v>
      </c>
      <c r="H18" s="29">
        <f t="shared" si="3"/>
        <v>0.57175324559303342</v>
      </c>
      <c r="L18" s="57"/>
    </row>
    <row r="19" spans="1:12" x14ac:dyDescent="0.3">
      <c r="B19">
        <v>5</v>
      </c>
      <c r="C19" s="29">
        <f>1/((1+C14)^$B$19)</f>
        <v>0.62092132305915493</v>
      </c>
      <c r="D19" s="29">
        <f t="shared" ref="D19:H19" si="4">1/((1+D14)^$B$19)</f>
        <v>0.5934513280585586</v>
      </c>
      <c r="E19" s="29">
        <f t="shared" si="4"/>
        <v>0.56742685571859919</v>
      </c>
      <c r="F19" s="29">
        <f t="shared" si="4"/>
        <v>0.54275993599944861</v>
      </c>
      <c r="G19" s="29">
        <f t="shared" si="4"/>
        <v>0.51936866435981521</v>
      </c>
      <c r="H19" s="29">
        <f t="shared" si="4"/>
        <v>0.49717673529828987</v>
      </c>
      <c r="L19" s="57"/>
    </row>
    <row r="20" spans="1:12" x14ac:dyDescent="0.3">
      <c r="L20" s="57"/>
    </row>
    <row r="21" spans="1:12" x14ac:dyDescent="0.3">
      <c r="B21" s="71" t="s">
        <v>74</v>
      </c>
      <c r="C21" s="72"/>
      <c r="D21" s="72"/>
      <c r="E21" s="72"/>
      <c r="F21" s="72"/>
      <c r="G21" s="72"/>
      <c r="H21" s="72"/>
      <c r="I21" s="72"/>
      <c r="J21" s="73"/>
      <c r="L21" s="57"/>
    </row>
    <row r="22" spans="1:12" x14ac:dyDescent="0.3">
      <c r="B22" s="74" t="s">
        <v>75</v>
      </c>
      <c r="C22" s="75"/>
      <c r="D22" s="75"/>
      <c r="E22" s="75"/>
      <c r="F22" s="75"/>
      <c r="G22" s="75"/>
      <c r="H22" s="75"/>
      <c r="I22" s="75"/>
      <c r="J22" s="76"/>
      <c r="L22" s="57"/>
    </row>
    <row r="23" spans="1:12" x14ac:dyDescent="0.3">
      <c r="L23" s="57"/>
    </row>
    <row r="24" spans="1:12" x14ac:dyDescent="0.3">
      <c r="A24" s="30"/>
      <c r="B24" s="110" t="s">
        <v>76</v>
      </c>
      <c r="C24" s="110"/>
      <c r="D24" s="110"/>
      <c r="E24" s="110"/>
      <c r="F24" s="110"/>
      <c r="G24" s="110"/>
      <c r="H24" s="110"/>
      <c r="I24" s="110"/>
      <c r="L24" s="57"/>
    </row>
    <row r="25" spans="1:12" x14ac:dyDescent="0.3">
      <c r="L25" s="57"/>
    </row>
    <row r="26" spans="1:12" x14ac:dyDescent="0.3">
      <c r="B26" t="s">
        <v>77</v>
      </c>
      <c r="H26" s="77" t="s">
        <v>78</v>
      </c>
      <c r="I26" s="78">
        <v>0.5</v>
      </c>
      <c r="L26" s="57"/>
    </row>
    <row r="27" spans="1:12" x14ac:dyDescent="0.3">
      <c r="L27" s="57"/>
    </row>
    <row r="28" spans="1:12" x14ac:dyDescent="0.3">
      <c r="B28" s="14" t="s">
        <v>16</v>
      </c>
      <c r="C28" s="109" t="s">
        <v>79</v>
      </c>
      <c r="D28" s="109"/>
      <c r="E28" s="109"/>
      <c r="F28" s="109"/>
      <c r="G28" s="109"/>
      <c r="H28" s="109"/>
      <c r="L28" s="57"/>
    </row>
    <row r="29" spans="1:12" x14ac:dyDescent="0.3">
      <c r="B29" s="15" t="s">
        <v>73</v>
      </c>
      <c r="C29" s="70">
        <v>0.1</v>
      </c>
      <c r="D29" s="70">
        <v>0.11</v>
      </c>
      <c r="E29" s="70">
        <v>0.12</v>
      </c>
      <c r="F29" s="70">
        <v>0.13</v>
      </c>
      <c r="G29" s="70">
        <v>0.14000000000000001</v>
      </c>
      <c r="H29" s="70">
        <v>0.15</v>
      </c>
      <c r="L29" s="57"/>
    </row>
    <row r="30" spans="1:12" x14ac:dyDescent="0.3">
      <c r="B30">
        <v>1</v>
      </c>
      <c r="C30" s="29">
        <f>1/((1+C29)^($B$30-$I$26))</f>
        <v>0.95346258924559224</v>
      </c>
      <c r="D30" s="29">
        <f t="shared" ref="D30:H30" si="5">1/((1+D29)^($B$30-$I$26))</f>
        <v>0.94915799575249904</v>
      </c>
      <c r="E30" s="29">
        <f t="shared" si="5"/>
        <v>0.94491118252306794</v>
      </c>
      <c r="F30" s="29">
        <f t="shared" si="5"/>
        <v>0.94072086838359736</v>
      </c>
      <c r="G30" s="29">
        <f t="shared" si="5"/>
        <v>0.93658581158169396</v>
      </c>
      <c r="H30" s="29">
        <f t="shared" si="5"/>
        <v>0.93250480824031379</v>
      </c>
      <c r="L30" s="57"/>
    </row>
    <row r="31" spans="1:12" x14ac:dyDescent="0.3">
      <c r="B31">
        <v>2</v>
      </c>
      <c r="C31" s="29">
        <f>1/((1+C29)^($B$31-$I$26))</f>
        <v>0.86678417204144742</v>
      </c>
      <c r="D31" s="29">
        <f t="shared" ref="D31:H31" si="6">1/((1+D29)^($B$31-$I$26))</f>
        <v>0.85509729347071961</v>
      </c>
      <c r="E31" s="29">
        <f t="shared" si="6"/>
        <v>0.84367069868131062</v>
      </c>
      <c r="F31" s="29">
        <f t="shared" si="6"/>
        <v>0.83249634370229864</v>
      </c>
      <c r="G31" s="29">
        <f t="shared" si="6"/>
        <v>0.82156650138745069</v>
      </c>
      <c r="H31" s="29">
        <f t="shared" si="6"/>
        <v>0.81087374629592512</v>
      </c>
      <c r="L31" s="57"/>
    </row>
    <row r="32" spans="1:12" x14ac:dyDescent="0.3">
      <c r="B32">
        <v>3</v>
      </c>
      <c r="C32" s="29">
        <f>1/((1+C29)^($B$32-$I$26))</f>
        <v>0.78798561094677033</v>
      </c>
      <c r="D32" s="29">
        <f t="shared" ref="D32:H32" si="7">1/((1+D29)^($B$32-$I$26))</f>
        <v>0.77035792204569342</v>
      </c>
      <c r="E32" s="29">
        <f t="shared" si="7"/>
        <v>0.75327740953688449</v>
      </c>
      <c r="F32" s="29">
        <f t="shared" si="7"/>
        <v>0.73672242805513155</v>
      </c>
      <c r="G32" s="29">
        <f t="shared" si="7"/>
        <v>0.72067236963811454</v>
      </c>
      <c r="H32" s="29">
        <f t="shared" si="7"/>
        <v>0.70510760547471751</v>
      </c>
      <c r="L32" s="57"/>
    </row>
    <row r="33" spans="1:12" x14ac:dyDescent="0.3">
      <c r="B33">
        <v>4</v>
      </c>
      <c r="C33" s="29">
        <f>1/((1+C29)^($B$33-$I$26))</f>
        <v>0.71635055540615489</v>
      </c>
      <c r="D33" s="29">
        <f t="shared" ref="D33:H33" si="8">1/((1+D29)^($B$33-$I$26))</f>
        <v>0.69401614598711103</v>
      </c>
      <c r="E33" s="29">
        <f t="shared" si="8"/>
        <v>0.67256911565793243</v>
      </c>
      <c r="F33" s="29">
        <f t="shared" si="8"/>
        <v>0.65196675049126696</v>
      </c>
      <c r="G33" s="29">
        <f t="shared" si="8"/>
        <v>0.63216874529659162</v>
      </c>
      <c r="H33" s="29">
        <f t="shared" si="8"/>
        <v>0.61313704823888482</v>
      </c>
      <c r="L33" s="57"/>
    </row>
    <row r="34" spans="1:12" x14ac:dyDescent="0.3">
      <c r="B34">
        <v>5</v>
      </c>
      <c r="C34" s="29">
        <f>1/((1+C29)^($B$34-$I$26))</f>
        <v>0.65122777764195883</v>
      </c>
      <c r="D34" s="29">
        <f t="shared" ref="D34:H34" si="9">1/((1+D29)^($B$34-$I$26))</f>
        <v>0.62523977115955953</v>
      </c>
      <c r="E34" s="29">
        <f t="shared" si="9"/>
        <v>0.60050813898029676</v>
      </c>
      <c r="F34" s="29">
        <f t="shared" si="9"/>
        <v>0.57696172609846641</v>
      </c>
      <c r="G34" s="29">
        <f t="shared" si="9"/>
        <v>0.55453398710227331</v>
      </c>
      <c r="H34" s="29">
        <f t="shared" si="9"/>
        <v>0.53316265064250867</v>
      </c>
      <c r="L34" s="57"/>
    </row>
    <row r="35" spans="1:12" x14ac:dyDescent="0.3">
      <c r="L35" s="57"/>
    </row>
    <row r="36" spans="1:12" x14ac:dyDescent="0.3">
      <c r="L36" s="57"/>
    </row>
    <row r="37" spans="1:12" x14ac:dyDescent="0.3">
      <c r="A37" s="30"/>
      <c r="B37" s="110" t="s">
        <v>80</v>
      </c>
      <c r="C37" s="110"/>
      <c r="D37" s="110"/>
      <c r="E37" s="110"/>
      <c r="F37" s="110"/>
      <c r="G37" s="110"/>
      <c r="H37" s="110"/>
      <c r="I37" s="110"/>
      <c r="J37" s="110"/>
      <c r="K37" s="110"/>
      <c r="L37" s="57"/>
    </row>
    <row r="38" spans="1:12" x14ac:dyDescent="0.3">
      <c r="L38" s="57"/>
    </row>
    <row r="39" spans="1:12" x14ac:dyDescent="0.3">
      <c r="B39" s="14" t="s">
        <v>16</v>
      </c>
      <c r="C39" s="111" t="s">
        <v>72</v>
      </c>
      <c r="D39" s="111"/>
      <c r="E39" s="111"/>
      <c r="F39" s="111"/>
      <c r="G39" s="111"/>
      <c r="H39" s="111"/>
      <c r="L39" s="57"/>
    </row>
    <row r="40" spans="1:12" x14ac:dyDescent="0.3">
      <c r="B40" s="15" t="s">
        <v>73</v>
      </c>
      <c r="C40" s="70">
        <v>0.1</v>
      </c>
      <c r="D40" s="70">
        <v>0.11</v>
      </c>
      <c r="E40" s="70">
        <v>0.12</v>
      </c>
      <c r="F40" s="70">
        <v>0.13</v>
      </c>
      <c r="G40" s="70">
        <v>0.14000000000000001</v>
      </c>
      <c r="H40" s="70">
        <v>0.15</v>
      </c>
      <c r="L40" s="57"/>
    </row>
    <row r="41" spans="1:12" x14ac:dyDescent="0.3">
      <c r="B41">
        <v>1</v>
      </c>
      <c r="C41" s="29">
        <v>1</v>
      </c>
      <c r="D41" s="29">
        <v>1</v>
      </c>
      <c r="E41" s="29">
        <v>1</v>
      </c>
      <c r="F41" s="29">
        <v>1</v>
      </c>
      <c r="G41" s="29">
        <v>1</v>
      </c>
      <c r="H41" s="29">
        <v>1</v>
      </c>
      <c r="L41" s="57"/>
    </row>
    <row r="42" spans="1:12" x14ac:dyDescent="0.3">
      <c r="B42">
        <v>2</v>
      </c>
      <c r="C42" s="29">
        <f>1/((1+C40)^$B$41)</f>
        <v>0.90909090909090906</v>
      </c>
      <c r="D42" s="29">
        <f t="shared" ref="D42:H42" si="10">1/((1+D40)^$B$41)</f>
        <v>0.9009009009009008</v>
      </c>
      <c r="E42" s="29">
        <f t="shared" si="10"/>
        <v>0.89285714285714279</v>
      </c>
      <c r="F42" s="29">
        <f t="shared" si="10"/>
        <v>0.88495575221238942</v>
      </c>
      <c r="G42" s="29">
        <f t="shared" si="10"/>
        <v>0.8771929824561403</v>
      </c>
      <c r="H42" s="29">
        <f t="shared" si="10"/>
        <v>0.86956521739130443</v>
      </c>
      <c r="L42" s="57"/>
    </row>
    <row r="43" spans="1:12" x14ac:dyDescent="0.3">
      <c r="B43">
        <v>3</v>
      </c>
      <c r="C43" s="29">
        <f>1/((1+C40)^$B$42)</f>
        <v>0.82644628099173545</v>
      </c>
      <c r="D43" s="29">
        <f t="shared" ref="D43:H43" si="11">1/((1+D40)^$B$42)</f>
        <v>0.8116224332440547</v>
      </c>
      <c r="E43" s="29">
        <f t="shared" si="11"/>
        <v>0.79719387755102034</v>
      </c>
      <c r="F43" s="29">
        <f t="shared" si="11"/>
        <v>0.78314668337379612</v>
      </c>
      <c r="G43" s="29">
        <f t="shared" si="11"/>
        <v>0.76946752847029842</v>
      </c>
      <c r="H43" s="29">
        <f t="shared" si="11"/>
        <v>0.7561436672967865</v>
      </c>
      <c r="L43" s="57"/>
    </row>
    <row r="44" spans="1:12" x14ac:dyDescent="0.3">
      <c r="B44">
        <v>4</v>
      </c>
      <c r="C44" s="29">
        <f>1/((1+C40)^$B$43)</f>
        <v>0.75131480090157754</v>
      </c>
      <c r="D44" s="29">
        <f t="shared" ref="D44:H44" si="12">1/((1+D40)^$B$43)</f>
        <v>0.73119138130095018</v>
      </c>
      <c r="E44" s="29">
        <f t="shared" si="12"/>
        <v>0.71178024781341087</v>
      </c>
      <c r="F44" s="29">
        <f t="shared" si="12"/>
        <v>0.69305016227769578</v>
      </c>
      <c r="G44" s="29">
        <f t="shared" si="12"/>
        <v>0.67497151620201612</v>
      </c>
      <c r="H44" s="29">
        <f t="shared" si="12"/>
        <v>0.65751623243198831</v>
      </c>
      <c r="L44" s="57"/>
    </row>
    <row r="45" spans="1:12" x14ac:dyDescent="0.3">
      <c r="B45">
        <v>5</v>
      </c>
      <c r="C45" s="29">
        <f>1/((1+C40)^$B$44)</f>
        <v>0.68301345536507052</v>
      </c>
      <c r="D45" s="29">
        <f t="shared" ref="D45:H45" si="13">1/((1+D40)^$B$44)</f>
        <v>0.65873097414500015</v>
      </c>
      <c r="E45" s="29">
        <f t="shared" si="13"/>
        <v>0.63551807840483121</v>
      </c>
      <c r="F45" s="29">
        <f t="shared" si="13"/>
        <v>0.61331872767937679</v>
      </c>
      <c r="G45" s="29">
        <f t="shared" si="13"/>
        <v>0.59208027737018942</v>
      </c>
      <c r="H45" s="29">
        <f t="shared" si="13"/>
        <v>0.57175324559303342</v>
      </c>
      <c r="L45" s="57"/>
    </row>
    <row r="46" spans="1:12" x14ac:dyDescent="0.3">
      <c r="L46" s="57"/>
    </row>
    <row r="47" spans="1:12" x14ac:dyDescent="0.3">
      <c r="L47" s="57"/>
    </row>
    <row r="48" spans="1:12" x14ac:dyDescent="0.3">
      <c r="A48" s="57"/>
      <c r="B48" s="57"/>
      <c r="C48" s="57"/>
      <c r="D48" s="57"/>
      <c r="E48" s="57"/>
      <c r="F48" s="57"/>
      <c r="G48" s="57"/>
      <c r="H48" s="57"/>
      <c r="I48" s="57"/>
      <c r="J48" s="57"/>
      <c r="K48" s="57"/>
      <c r="L48" s="57"/>
    </row>
  </sheetData>
  <mergeCells count="9">
    <mergeCell ref="C28:H28"/>
    <mergeCell ref="B37:K37"/>
    <mergeCell ref="C39:H39"/>
    <mergeCell ref="A3:K3"/>
    <mergeCell ref="A9:K9"/>
    <mergeCell ref="B11:K11"/>
    <mergeCell ref="B12:J12"/>
    <mergeCell ref="C13:H13"/>
    <mergeCell ref="B24:I24"/>
  </mergeCells>
  <hyperlinks>
    <hyperlink ref="N3" r:id="rId1" xr:uid="{AB52849F-2EE6-4C0B-9718-80BDDA88AA6A}"/>
    <hyperlink ref="N5" location="Donate!A1" display="Donate" xr:uid="{5111A2F3-F711-4900-AD83-7D5FBE15BB28}"/>
  </hyperlinks>
  <pageMargins left="0.511811024" right="0.511811024" top="0.78740157499999996" bottom="0.78740157499999996" header="0.31496062000000002" footer="0.31496062000000002"/>
  <pageSetup paperSize="9"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/>
  <dimension ref="A1:H23"/>
  <sheetViews>
    <sheetView topLeftCell="A19" workbookViewId="0">
      <selection activeCell="G19" sqref="G19"/>
    </sheetView>
  </sheetViews>
  <sheetFormatPr defaultColWidth="20.88671875" defaultRowHeight="14.4" x14ac:dyDescent="0.3"/>
  <cols>
    <col min="1" max="2" width="9.6640625" customWidth="1"/>
    <col min="3" max="3" width="8" customWidth="1"/>
    <col min="4" max="4" width="11.109375" customWidth="1"/>
    <col min="5" max="5" width="17.6640625" customWidth="1"/>
    <col min="6" max="6" width="10.5546875" customWidth="1"/>
  </cols>
  <sheetData>
    <row r="1" spans="1:8" x14ac:dyDescent="0.3">
      <c r="A1" s="52"/>
    </row>
    <row r="2" spans="1:8" x14ac:dyDescent="0.3">
      <c r="A2" s="117" t="s">
        <v>81</v>
      </c>
      <c r="B2" s="117"/>
      <c r="C2" s="117"/>
      <c r="D2" s="117"/>
      <c r="E2" s="117"/>
      <c r="F2" s="64"/>
      <c r="G2" s="64"/>
      <c r="H2" s="64"/>
    </row>
    <row r="3" spans="1:8" x14ac:dyDescent="0.3">
      <c r="A3" s="52"/>
    </row>
    <row r="6" spans="1:8" x14ac:dyDescent="0.3">
      <c r="A6" t="s">
        <v>82</v>
      </c>
      <c r="E6" s="47">
        <v>0.13</v>
      </c>
      <c r="F6" s="79" t="s">
        <v>83</v>
      </c>
      <c r="G6" s="52" t="s">
        <v>84</v>
      </c>
    </row>
    <row r="7" spans="1:8" x14ac:dyDescent="0.3">
      <c r="A7" t="s">
        <v>85</v>
      </c>
      <c r="E7">
        <v>5</v>
      </c>
      <c r="F7" s="79" t="s">
        <v>83</v>
      </c>
      <c r="G7" s="52" t="s">
        <v>86</v>
      </c>
    </row>
    <row r="8" spans="1:8" x14ac:dyDescent="0.3">
      <c r="A8" t="s">
        <v>87</v>
      </c>
      <c r="E8" s="80">
        <f>'[1]Exemplo-Fluxo-de-Caixa'!G65</f>
        <v>159641.6887558185</v>
      </c>
      <c r="F8" s="79" t="s">
        <v>83</v>
      </c>
    </row>
    <row r="10" spans="1:8" x14ac:dyDescent="0.3">
      <c r="E10" s="32">
        <f>(E6*E8)/((1-(1+E6)^-E7))</f>
        <v>45388.453839056805</v>
      </c>
    </row>
    <row r="11" spans="1:8" ht="15" thickBot="1" x14ac:dyDescent="0.35"/>
    <row r="12" spans="1:8" ht="15" thickBot="1" x14ac:dyDescent="0.35">
      <c r="A12" t="s">
        <v>88</v>
      </c>
      <c r="E12" s="81">
        <f>PMT(E6,E7,-E8)</f>
        <v>45388.453839056754</v>
      </c>
    </row>
    <row r="15" spans="1:8" x14ac:dyDescent="0.3">
      <c r="A15" t="s">
        <v>89</v>
      </c>
    </row>
    <row r="16" spans="1:8" x14ac:dyDescent="0.3">
      <c r="A16" t="s">
        <v>90</v>
      </c>
    </row>
    <row r="17" spans="1:8" x14ac:dyDescent="0.3">
      <c r="A17" t="s">
        <v>91</v>
      </c>
    </row>
    <row r="18" spans="1:8" x14ac:dyDescent="0.3">
      <c r="A18" t="s">
        <v>92</v>
      </c>
    </row>
    <row r="19" spans="1:8" ht="15.6" x14ac:dyDescent="0.3">
      <c r="A19" t="s">
        <v>93</v>
      </c>
      <c r="G19" s="124" t="s">
        <v>143</v>
      </c>
    </row>
    <row r="22" spans="1:8" x14ac:dyDescent="0.3">
      <c r="F22" s="118" t="s">
        <v>119</v>
      </c>
      <c r="G22" s="118"/>
      <c r="H22" s="118"/>
    </row>
    <row r="23" spans="1:8" x14ac:dyDescent="0.3">
      <c r="G23" s="84" t="s">
        <v>118</v>
      </c>
    </row>
  </sheetData>
  <mergeCells count="2">
    <mergeCell ref="A2:E2"/>
    <mergeCell ref="F22:H22"/>
  </mergeCells>
  <hyperlinks>
    <hyperlink ref="G23" r:id="rId1" xr:uid="{5F8E0205-6942-417A-9447-20A977E61C3C}"/>
    <hyperlink ref="G19" location="Donate!A1" display="Donate" xr:uid="{C7379610-6A34-4266-B8CB-4C103076FFF9}"/>
  </hyperlinks>
  <pageMargins left="0.511811024" right="0.511811024" top="0.78740157499999996" bottom="0.78740157499999996" header="0.31496062000000002" footer="0.31496062000000002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/>
  <dimension ref="A1:I35"/>
  <sheetViews>
    <sheetView topLeftCell="A19" workbookViewId="0">
      <selection activeCell="D20" sqref="D20"/>
    </sheetView>
  </sheetViews>
  <sheetFormatPr defaultColWidth="9.109375" defaultRowHeight="14.4" x14ac:dyDescent="0.3"/>
  <cols>
    <col min="1" max="1" width="9.109375" style="86"/>
    <col min="2" max="2" width="63.6640625" style="86" customWidth="1"/>
    <col min="3" max="3" width="9.109375" style="86"/>
    <col min="4" max="4" width="12.77734375" style="86" customWidth="1"/>
    <col min="5" max="16384" width="9.109375" style="86"/>
  </cols>
  <sheetData>
    <row r="1" spans="1:9" x14ac:dyDescent="0.3">
      <c r="A1" s="85"/>
      <c r="B1" s="85" t="s">
        <v>94</v>
      </c>
      <c r="C1" s="85"/>
    </row>
    <row r="2" spans="1:9" x14ac:dyDescent="0.3">
      <c r="A2" s="87" t="s">
        <v>95</v>
      </c>
    </row>
    <row r="3" spans="1:9" x14ac:dyDescent="0.3">
      <c r="A3" s="87" t="s">
        <v>96</v>
      </c>
    </row>
    <row r="4" spans="1:9" x14ac:dyDescent="0.3">
      <c r="A4" s="87" t="s">
        <v>97</v>
      </c>
    </row>
    <row r="7" spans="1:9" ht="14.25" customHeight="1" x14ac:dyDescent="0.3">
      <c r="I7" s="88"/>
    </row>
    <row r="8" spans="1:9" x14ac:dyDescent="0.3">
      <c r="B8" s="89" t="s">
        <v>98</v>
      </c>
    </row>
    <row r="9" spans="1:9" x14ac:dyDescent="0.3">
      <c r="B9" s="90" t="s">
        <v>99</v>
      </c>
    </row>
    <row r="10" spans="1:9" x14ac:dyDescent="0.3">
      <c r="B10" s="90" t="s">
        <v>100</v>
      </c>
    </row>
    <row r="11" spans="1:9" x14ac:dyDescent="0.3">
      <c r="B11" s="90" t="s">
        <v>101</v>
      </c>
    </row>
    <row r="12" spans="1:9" x14ac:dyDescent="0.3">
      <c r="B12" s="91" t="s">
        <v>102</v>
      </c>
    </row>
    <row r="13" spans="1:9" x14ac:dyDescent="0.3">
      <c r="B13" s="90" t="s">
        <v>103</v>
      </c>
    </row>
    <row r="14" spans="1:9" x14ac:dyDescent="0.3">
      <c r="B14" s="91" t="s">
        <v>104</v>
      </c>
    </row>
    <row r="15" spans="1:9" x14ac:dyDescent="0.3">
      <c r="B15" s="91" t="s">
        <v>105</v>
      </c>
    </row>
    <row r="16" spans="1:9" x14ac:dyDescent="0.3">
      <c r="B16" s="92" t="s">
        <v>106</v>
      </c>
    </row>
    <row r="17" spans="2:4" x14ac:dyDescent="0.3">
      <c r="B17" s="92" t="s">
        <v>107</v>
      </c>
    </row>
    <row r="18" spans="2:4" x14ac:dyDescent="0.3">
      <c r="B18" s="93" t="s">
        <v>108</v>
      </c>
    </row>
    <row r="19" spans="2:4" x14ac:dyDescent="0.3">
      <c r="B19" s="92" t="s">
        <v>109</v>
      </c>
    </row>
    <row r="20" spans="2:4" ht="15.6" x14ac:dyDescent="0.3">
      <c r="B20" s="90" t="s">
        <v>110</v>
      </c>
      <c r="D20" s="124" t="s">
        <v>143</v>
      </c>
    </row>
    <row r="21" spans="2:4" x14ac:dyDescent="0.3">
      <c r="B21" s="90" t="s">
        <v>111</v>
      </c>
    </row>
    <row r="22" spans="2:4" x14ac:dyDescent="0.3">
      <c r="B22" s="90" t="s">
        <v>112</v>
      </c>
    </row>
    <row r="23" spans="2:4" x14ac:dyDescent="0.3">
      <c r="B23" s="90" t="s">
        <v>109</v>
      </c>
    </row>
    <row r="24" spans="2:4" x14ac:dyDescent="0.3">
      <c r="B24" s="89" t="s">
        <v>113</v>
      </c>
    </row>
    <row r="27" spans="2:4" x14ac:dyDescent="0.3">
      <c r="B27" s="86" t="s">
        <v>114</v>
      </c>
    </row>
    <row r="28" spans="2:4" x14ac:dyDescent="0.3">
      <c r="B28" s="86" t="s">
        <v>115</v>
      </c>
    </row>
    <row r="30" spans="2:4" x14ac:dyDescent="0.3">
      <c r="B30" s="86" t="s">
        <v>116</v>
      </c>
    </row>
    <row r="31" spans="2:4" x14ac:dyDescent="0.3">
      <c r="B31" s="86" t="s">
        <v>117</v>
      </c>
    </row>
    <row r="34" spans="2:2" x14ac:dyDescent="0.3">
      <c r="B34" s="94" t="s">
        <v>119</v>
      </c>
    </row>
    <row r="35" spans="2:2" x14ac:dyDescent="0.3">
      <c r="B35" s="95" t="s">
        <v>118</v>
      </c>
    </row>
  </sheetData>
  <hyperlinks>
    <hyperlink ref="B35" r:id="rId1" xr:uid="{19E98E0A-0994-4246-846B-14900D380A6D}"/>
    <hyperlink ref="D20" location="Donate!A1" display="Donate" xr:uid="{025C699A-F1A4-4E86-AA10-9CAD1999B2BC}"/>
  </hyperlinks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477015-4F2B-4DAC-91EF-2FF1D2F87FBB}">
  <dimension ref="A1:B15"/>
  <sheetViews>
    <sheetView workbookViewId="0">
      <selection activeCell="B6" sqref="B6"/>
    </sheetView>
  </sheetViews>
  <sheetFormatPr defaultRowHeight="14.4" x14ac:dyDescent="0.3"/>
  <cols>
    <col min="1" max="1" width="52.6640625" customWidth="1"/>
    <col min="2" max="2" width="41.6640625" customWidth="1"/>
  </cols>
  <sheetData>
    <row r="1" spans="1:2" ht="38.25" customHeight="1" x14ac:dyDescent="0.3">
      <c r="A1" s="96" t="s">
        <v>120</v>
      </c>
      <c r="B1" s="97"/>
    </row>
    <row r="2" spans="1:2" ht="21.9" customHeight="1" x14ac:dyDescent="0.3">
      <c r="A2" s="98" t="s">
        <v>121</v>
      </c>
      <c r="B2" s="99" t="s">
        <v>122</v>
      </c>
    </row>
    <row r="3" spans="1:2" ht="21.9" customHeight="1" x14ac:dyDescent="0.3">
      <c r="A3" s="98" t="s">
        <v>123</v>
      </c>
      <c r="B3" s="100" t="s">
        <v>118</v>
      </c>
    </row>
    <row r="4" spans="1:2" ht="21.9" customHeight="1" x14ac:dyDescent="0.3">
      <c r="A4" s="98" t="s">
        <v>124</v>
      </c>
      <c r="B4" s="97"/>
    </row>
    <row r="5" spans="1:2" ht="21.9" customHeight="1" x14ac:dyDescent="0.3">
      <c r="A5" s="98" t="s">
        <v>125</v>
      </c>
    </row>
    <row r="6" spans="1:2" ht="21.9" customHeight="1" x14ac:dyDescent="0.3">
      <c r="A6" s="98" t="s">
        <v>126</v>
      </c>
      <c r="B6" s="123" t="s">
        <v>142</v>
      </c>
    </row>
    <row r="7" spans="1:2" ht="21.9" customHeight="1" x14ac:dyDescent="0.3">
      <c r="A7" s="98" t="s">
        <v>127</v>
      </c>
    </row>
    <row r="8" spans="1:2" ht="21.9" customHeight="1" x14ac:dyDescent="0.3">
      <c r="A8" s="98" t="s">
        <v>128</v>
      </c>
    </row>
    <row r="9" spans="1:2" ht="21.9" customHeight="1" x14ac:dyDescent="0.3">
      <c r="A9" s="98" t="s">
        <v>129</v>
      </c>
    </row>
    <row r="10" spans="1:2" ht="21.9" customHeight="1" x14ac:dyDescent="0.3">
      <c r="A10" s="98" t="s">
        <v>130</v>
      </c>
    </row>
    <row r="11" spans="1:2" ht="21.9" customHeight="1" x14ac:dyDescent="0.3">
      <c r="A11" s="98" t="s">
        <v>131</v>
      </c>
    </row>
    <row r="12" spans="1:2" ht="21.9" customHeight="1" x14ac:dyDescent="0.3">
      <c r="A12" s="98" t="s">
        <v>132</v>
      </c>
    </row>
    <row r="13" spans="1:2" ht="21.9" customHeight="1" x14ac:dyDescent="0.3">
      <c r="A13" s="98" t="s">
        <v>133</v>
      </c>
    </row>
    <row r="14" spans="1:2" ht="21.9" customHeight="1" x14ac:dyDescent="0.3">
      <c r="A14" s="98" t="s">
        <v>134</v>
      </c>
    </row>
    <row r="15" spans="1:2" ht="21.9" customHeight="1" x14ac:dyDescent="0.3"/>
  </sheetData>
  <sheetProtection formatCells="0" formatColumns="0" formatRows="0" insertColumns="0" insertRows="0" sort="0" autoFilter="0"/>
  <hyperlinks>
    <hyperlink ref="A2" r:id="rId1" xr:uid="{1139A4BC-C039-4030-AC3E-43661698C528}"/>
    <hyperlink ref="A3" r:id="rId2" xr:uid="{B888BA2A-A0BB-46FF-B736-47B504765042}"/>
    <hyperlink ref="A4" r:id="rId3" xr:uid="{E2EBA9D4-76E1-4B28-8CD8-17F77FFADE86}"/>
    <hyperlink ref="A5" r:id="rId4" xr:uid="{4AD66B96-1848-495D-96A9-9B5B4C9418B4}"/>
    <hyperlink ref="A7" r:id="rId5" xr:uid="{4274E413-705D-4177-BBAF-9EE110274647}"/>
    <hyperlink ref="A8" r:id="rId6" xr:uid="{86A40C2B-0539-4EF7-9358-B771454BF7BB}"/>
    <hyperlink ref="A9" r:id="rId7" xr:uid="{E21E999E-A4BD-4BE6-8874-151E74E3C962}"/>
    <hyperlink ref="A10" r:id="rId8" xr:uid="{2C9863F6-DE2E-40D1-9E45-B96F1F221952}"/>
    <hyperlink ref="A11" r:id="rId9" display="Planilha de Gastos Domésticos" xr:uid="{DA0313D0-51E8-486C-BAB3-1706D68F4BAE}"/>
    <hyperlink ref="A12" r:id="rId10" xr:uid="{833D0CF9-81F6-48DA-98FB-038EB6A03FBF}"/>
    <hyperlink ref="A13" r:id="rId11" xr:uid="{F81C148B-C149-4ED4-8EAA-E78E3748FA85}"/>
    <hyperlink ref="A14" r:id="rId12" xr:uid="{31E3D80E-E19D-4DAD-B805-D168A2A7B92C}"/>
    <hyperlink ref="A6" r:id="rId13" xr:uid="{A56D4B21-A16C-4BB2-8797-0BC2CD248CC2}"/>
    <hyperlink ref="B3" r:id="rId14" xr:uid="{2DD2FEF9-FC58-4335-9927-8EAD5843E6BC}"/>
    <hyperlink ref="B6" location="Donate!A1" display="Faça uma doação" xr:uid="{EE3376E7-AE85-4CFB-8E0E-A03750EB15ED}"/>
  </hyperlinks>
  <pageMargins left="0.511811024" right="0.511811024" top="0.78740157499999996" bottom="0.78740157499999996" header="0.31496062000000002" footer="0.31496062000000002"/>
  <drawing r:id="rId1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1732C7-C9E7-4DB7-AEBA-C3D0D9FCA2DF}">
  <dimension ref="B1:B18"/>
  <sheetViews>
    <sheetView workbookViewId="0">
      <selection activeCell="G11" sqref="G11"/>
    </sheetView>
  </sheetViews>
  <sheetFormatPr defaultRowHeight="14.4" x14ac:dyDescent="0.3"/>
  <cols>
    <col min="2" max="2" width="83.5546875" customWidth="1"/>
  </cols>
  <sheetData>
    <row r="1" spans="2:2" ht="22.05" customHeight="1" x14ac:dyDescent="0.3"/>
    <row r="2" spans="2:2" ht="22.05" customHeight="1" x14ac:dyDescent="0.3">
      <c r="B2" s="119" t="s">
        <v>135</v>
      </c>
    </row>
    <row r="3" spans="2:2" ht="22.05" customHeight="1" x14ac:dyDescent="0.3">
      <c r="B3" s="120" t="s">
        <v>136</v>
      </c>
    </row>
    <row r="4" spans="2:2" ht="22.05" customHeight="1" x14ac:dyDescent="0.3">
      <c r="B4" s="120"/>
    </row>
    <row r="5" spans="2:2" ht="22.05" customHeight="1" x14ac:dyDescent="0.3">
      <c r="B5" s="120" t="s">
        <v>137</v>
      </c>
    </row>
    <row r="6" spans="2:2" ht="22.05" customHeight="1" x14ac:dyDescent="0.3">
      <c r="B6" s="120"/>
    </row>
    <row r="7" spans="2:2" ht="22.05" customHeight="1" x14ac:dyDescent="0.3">
      <c r="B7" s="120"/>
    </row>
    <row r="8" spans="2:2" ht="22.05" customHeight="1" x14ac:dyDescent="0.3">
      <c r="B8" s="120" t="s">
        <v>138</v>
      </c>
    </row>
    <row r="9" spans="2:2" ht="22.05" customHeight="1" x14ac:dyDescent="0.3">
      <c r="B9" s="120"/>
    </row>
    <row r="10" spans="2:2" ht="22.05" customHeight="1" x14ac:dyDescent="0.3">
      <c r="B10" s="121" t="s">
        <v>139</v>
      </c>
    </row>
    <row r="11" spans="2:2" ht="22.05" customHeight="1" x14ac:dyDescent="0.3"/>
    <row r="12" spans="2:2" ht="22.05" customHeight="1" x14ac:dyDescent="0.3">
      <c r="B12" s="122" t="s">
        <v>140</v>
      </c>
    </row>
    <row r="13" spans="2:2" ht="22.05" customHeight="1" x14ac:dyDescent="0.3">
      <c r="B13" s="122"/>
    </row>
    <row r="14" spans="2:2" ht="22.05" customHeight="1" x14ac:dyDescent="0.3">
      <c r="B14" s="120" t="s">
        <v>141</v>
      </c>
    </row>
    <row r="15" spans="2:2" ht="22.05" customHeight="1" x14ac:dyDescent="0.3">
      <c r="B15" s="120"/>
    </row>
    <row r="16" spans="2:2" ht="22.05" customHeight="1" x14ac:dyDescent="0.3">
      <c r="B16" s="120"/>
    </row>
    <row r="17" ht="22.05" customHeight="1" x14ac:dyDescent="0.3"/>
    <row r="18" ht="22.05" customHeight="1" x14ac:dyDescent="0.3"/>
  </sheetData>
  <mergeCells count="5">
    <mergeCell ref="B3:B4"/>
    <mergeCell ref="B5:B7"/>
    <mergeCell ref="B8:B9"/>
    <mergeCell ref="B12:B13"/>
    <mergeCell ref="B14:B16"/>
  </mergeCells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totais-fluxo-de-caixa</vt:lpstr>
      <vt:lpstr>tabela-desconto</vt:lpstr>
      <vt:lpstr>periodo</vt:lpstr>
      <vt:lpstr>codigo-vba</vt:lpstr>
      <vt:lpstr>MAIS PLANILHAS</vt:lpstr>
      <vt:lpstr>Donate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Edivaldo</dc:creator>
  <cp:lastModifiedBy>Edi Barboza</cp:lastModifiedBy>
  <dcterms:created xsi:type="dcterms:W3CDTF">2017-03-02T21:14:52Z</dcterms:created>
  <dcterms:modified xsi:type="dcterms:W3CDTF">2024-05-28T19:47:42Z</dcterms:modified>
</cp:coreProperties>
</file>